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45" windowHeight="9135" tabRatio="756" firstSheet="1" activeTab="1"/>
  </bookViews>
  <sheets>
    <sheet name="Общая" sheetId="8" state="hidden" r:id="rId1"/>
    <sheet name="Профосмотры несовершеннолетних" sheetId="3" r:id="rId2"/>
    <sheet name="Дети -сироты В ТЖС" sheetId="5" r:id="rId3"/>
    <sheet name="Оставшиеся без попечения" sheetId="10" r:id="rId4"/>
  </sheets>
  <definedNames>
    <definedName name="_xlnm._FilterDatabase" localSheetId="1" hidden="1">'Профосмотры несовершеннолетних'!$A$3:$O$28</definedName>
    <definedName name="_xlnm.Print_Area" localSheetId="2">'Дети -сироты В ТЖС'!$A$1:$O$18</definedName>
    <definedName name="_xlnm.Print_Area" localSheetId="3">'Оставшиеся без попечения'!$A$1:$O$29</definedName>
    <definedName name="_xlnm.Print_Area" localSheetId="1">'Профосмотры несовершеннолетних'!$A$1:$O$34</definedName>
  </definedNames>
  <calcPr calcId="152511"/>
</workbook>
</file>

<file path=xl/calcChain.xml><?xml version="1.0" encoding="utf-8"?>
<calcChain xmlns="http://schemas.openxmlformats.org/spreadsheetml/2006/main">
  <c r="D29" i="10" l="1"/>
  <c r="D31" i="3" l="1"/>
  <c r="E31" i="3"/>
  <c r="F31" i="3"/>
  <c r="G31" i="3"/>
  <c r="H31" i="3"/>
  <c r="I31" i="3"/>
  <c r="J31" i="3"/>
  <c r="K31" i="3"/>
  <c r="L31" i="3"/>
  <c r="M31" i="3"/>
  <c r="N31" i="3"/>
  <c r="O31" i="3"/>
  <c r="C29" i="10" l="1"/>
  <c r="C31" i="3" l="1"/>
  <c r="O29" i="10" l="1"/>
  <c r="D14" i="5" l="1"/>
  <c r="E14" i="5"/>
  <c r="F14" i="5"/>
  <c r="G14" i="5"/>
  <c r="H14" i="5"/>
  <c r="I14" i="5"/>
  <c r="J14" i="5"/>
  <c r="K14" i="5"/>
  <c r="L14" i="5"/>
  <c r="M14" i="5"/>
  <c r="N14" i="5"/>
  <c r="O14" i="5"/>
  <c r="C14" i="5"/>
  <c r="E29" i="10" l="1"/>
  <c r="F29" i="10"/>
  <c r="G29" i="10"/>
  <c r="H29" i="10"/>
  <c r="I29" i="10"/>
  <c r="J29" i="10"/>
  <c r="K29" i="10"/>
  <c r="L29" i="10"/>
  <c r="M29" i="10"/>
  <c r="N29" i="10"/>
  <c r="H21" i="8" l="1"/>
  <c r="D21" i="8" s="1"/>
  <c r="H6" i="8"/>
  <c r="D6" i="8" s="1"/>
  <c r="H7" i="8"/>
  <c r="D7" i="8" s="1"/>
  <c r="H8" i="8"/>
  <c r="D8" i="8" s="1"/>
  <c r="H9" i="8"/>
  <c r="E9" i="8"/>
  <c r="H10" i="8"/>
  <c r="D10" i="8" s="1"/>
  <c r="H11" i="8"/>
  <c r="D11" i="8" s="1"/>
  <c r="H12" i="8"/>
  <c r="D12" i="8" s="1"/>
  <c r="H13" i="8"/>
  <c r="D13" i="8" s="1"/>
  <c r="H14" i="8"/>
  <c r="D14" i="8" s="1"/>
  <c r="H15" i="8"/>
  <c r="D15" i="8" s="1"/>
  <c r="H16" i="8"/>
  <c r="H17" i="8"/>
  <c r="D17" i="8" s="1"/>
  <c r="H18" i="8"/>
  <c r="D18" i="8" s="1"/>
  <c r="H19" i="8"/>
  <c r="D19" i="8" s="1"/>
  <c r="H20" i="8"/>
  <c r="D20" i="8" s="1"/>
  <c r="H22" i="8"/>
  <c r="D22" i="8" s="1"/>
  <c r="H23" i="8"/>
  <c r="D23" i="8" s="1"/>
  <c r="H24" i="8"/>
  <c r="D24" i="8" s="1"/>
  <c r="H25" i="8"/>
  <c r="H26" i="8"/>
  <c r="D26" i="8" s="1"/>
  <c r="E26" i="8"/>
  <c r="H27" i="8"/>
  <c r="E27" i="8"/>
  <c r="H28" i="8"/>
  <c r="D28" i="8" s="1"/>
  <c r="H29" i="8"/>
  <c r="D29" i="8" s="1"/>
  <c r="E29" i="8"/>
  <c r="H30" i="8"/>
  <c r="D30" i="8" s="1"/>
  <c r="H31" i="8"/>
  <c r="D31" i="8" s="1"/>
  <c r="H32" i="8"/>
  <c r="D32" i="8" s="1"/>
  <c r="E32" i="8"/>
  <c r="E31" i="8"/>
  <c r="E30" i="8"/>
  <c r="E28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8" i="8"/>
  <c r="E7" i="8"/>
  <c r="E6" i="8"/>
  <c r="E33" i="8" s="1"/>
  <c r="R33" i="8"/>
  <c r="Q33" i="8"/>
  <c r="P33" i="8"/>
  <c r="O33" i="8"/>
  <c r="N33" i="8"/>
  <c r="M33" i="8"/>
  <c r="L33" i="8"/>
  <c r="K33" i="8"/>
  <c r="J33" i="8"/>
  <c r="I33" i="8"/>
  <c r="C33" i="8"/>
  <c r="S33" i="8"/>
  <c r="F31" i="8" l="1"/>
  <c r="F10" i="8"/>
  <c r="F22" i="8"/>
  <c r="F32" i="8"/>
  <c r="F19" i="8"/>
  <c r="F23" i="8"/>
  <c r="F30" i="8"/>
  <c r="F8" i="8"/>
  <c r="F17" i="8"/>
  <c r="F26" i="8"/>
  <c r="F28" i="8"/>
  <c r="F25" i="8"/>
  <c r="F21" i="8"/>
  <c r="F24" i="8"/>
  <c r="F20" i="8"/>
  <c r="F16" i="8"/>
  <c r="F18" i="8"/>
  <c r="F9" i="8"/>
  <c r="F7" i="8"/>
  <c r="F15" i="8"/>
  <c r="F27" i="8"/>
  <c r="D25" i="8"/>
  <c r="D16" i="8"/>
  <c r="F11" i="8"/>
  <c r="H33" i="8"/>
  <c r="D33" i="8" s="1"/>
  <c r="F6" i="8"/>
  <c r="F13" i="8"/>
  <c r="F29" i="8"/>
  <c r="F14" i="8"/>
  <c r="D27" i="8"/>
  <c r="F12" i="8"/>
  <c r="D9" i="8"/>
  <c r="F33" i="8" l="1"/>
</calcChain>
</file>

<file path=xl/sharedStrings.xml><?xml version="1.0" encoding="utf-8"?>
<sst xmlns="http://schemas.openxmlformats.org/spreadsheetml/2006/main" count="163" uniqueCount="121">
  <si>
    <t>всего</t>
  </si>
  <si>
    <t>1 группа (человек)</t>
  </si>
  <si>
    <t>2 группа (человек)</t>
  </si>
  <si>
    <t>3 группа (человек)</t>
  </si>
  <si>
    <t>представлено счетов к оплате</t>
  </si>
  <si>
    <t>из них оплачено</t>
  </si>
  <si>
    <t>Число детей, прошедших 1 этап профилактических осмотров</t>
  </si>
  <si>
    <t>в т.ч. 1 года жизни</t>
  </si>
  <si>
    <t xml:space="preserve">с применением мобильных медицинских комплексов </t>
  </si>
  <si>
    <t>4 группа (человек)</t>
  </si>
  <si>
    <t>5 группа (человек)</t>
  </si>
  <si>
    <t>Число законченных случаев 1 этапа профилактических осмотров</t>
  </si>
  <si>
    <t>Число детей, направленных на 2 этап профилактических осмотров</t>
  </si>
  <si>
    <t>из них завершили 2 этап профилактических осмотров</t>
  </si>
  <si>
    <t>Распределение детей, прошедших 1 этап профилактических осмотров, по группам  здоровья</t>
  </si>
  <si>
    <t>МАУЗ «Александровская ЦРБ»</t>
  </si>
  <si>
    <t>МБУЗ «Асиновская ЦРБ»</t>
  </si>
  <si>
    <t>МБУЗ «Бакчарская ЦРБ»</t>
  </si>
  <si>
    <t>МБУЗ «Верхнекетская ЦРБ»</t>
  </si>
  <si>
    <t>МБУЗ «Зырянская ЦРБ»</t>
  </si>
  <si>
    <t>МБУЗ «Каргасокская ЦРБ</t>
  </si>
  <si>
    <t>МБУЗ «Кожевниковская ЦРБ</t>
  </si>
  <si>
    <t>МБУЗ «Колпашевская ЦРБ</t>
  </si>
  <si>
    <t>МБУЗ «Кривошеинская ЦРБ»</t>
  </si>
  <si>
    <t>МБУЗ «Молчановская ЦРБ»</t>
  </si>
  <si>
    <t>МБУЗ «Парабельская ЦРБ»</t>
  </si>
  <si>
    <t>МБУЗ «Первомайская ЦРБ»</t>
  </si>
  <si>
    <t>МБУЗ «Тегульдетская ЦРБ»</t>
  </si>
  <si>
    <t>МБУЗ «Томская ЦРБ»</t>
  </si>
  <si>
    <t>МБУЗ «Светленская РБ №1»</t>
  </si>
  <si>
    <t>МБУЗ «Лоскутовская ЦРП №1»</t>
  </si>
  <si>
    <t>МБУЗ «Моряковская УБ»</t>
  </si>
  <si>
    <t>МБУЗ «Чаинская ЦРБ»</t>
  </si>
  <si>
    <t>МБУЗ «Шегарская ЦРБ»</t>
  </si>
  <si>
    <t>МБУЗ «МСЧ г. Кедровый»</t>
  </si>
  <si>
    <t>МБУЗ «ГБ» г. Стрежевой</t>
  </si>
  <si>
    <t>ФГБУЗ «Поликлиника ТНЦ СОРАН»</t>
  </si>
  <si>
    <t>МБЛПУ "Детская больница № 2"</t>
  </si>
  <si>
    <t>МБЛПУ "Детская поликлиника № 3"</t>
  </si>
  <si>
    <t>Поликлиника МСЧ №2</t>
  </si>
  <si>
    <t>на 11</t>
  </si>
  <si>
    <t>ОДБ</t>
  </si>
  <si>
    <t>9мес</t>
  </si>
  <si>
    <t>ТОМСКАЯ ОБЛАСТЬ</t>
  </si>
  <si>
    <t>План на 2013 год</t>
  </si>
  <si>
    <t>ВСЕГО</t>
  </si>
  <si>
    <t>МБЛПУ "Детская больница №1"</t>
  </si>
  <si>
    <t>ФГБУЗ «КБ №81 ФМБА»</t>
  </si>
  <si>
    <t>Наименование ЛПУ</t>
  </si>
  <si>
    <t>ИТОГО</t>
  </si>
  <si>
    <t>Сведения о профилактических осмотрах детей по состоянию на 12 ноября 2013 года</t>
  </si>
  <si>
    <t>Исполнение плана (%%)</t>
  </si>
  <si>
    <t>Внесено учреждением в  систему мониторинга Минздрава РФ</t>
  </si>
  <si>
    <t>Медицинские организации, осуществляющие профилактические осмотры в 2013 г.</t>
  </si>
  <si>
    <t>Исполнение по мониторингу от факта исполнения (%%)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</si>
  <si>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</si>
  <si>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</si>
  <si>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</si>
  <si>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</si>
  <si>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</si>
  <si>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</si>
  <si>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</si>
  <si>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</si>
  <si>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</si>
  <si>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</si>
  <si>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</si>
  <si>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</si>
  <si>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ОГАУЗ «Александровская районная больница»</t>
  </si>
  <si>
    <t>ОГБУЗ «Асиновская районная больница»</t>
  </si>
  <si>
    <t>ОГБУЗ «Бакчарская районная больница»</t>
  </si>
  <si>
    <t>ОГБУЗ  «Верхнекетская районная больница»</t>
  </si>
  <si>
    <t>ОГБУЗ  «Зырянская районная больница»</t>
  </si>
  <si>
    <t>ОГБУЗ  «Каргасокская районная больница»</t>
  </si>
  <si>
    <t>ОГАУЗ  «Кожевниковская районная больница»</t>
  </si>
  <si>
    <t>ОГАУЗ  «Колпашевская районная больница»</t>
  </si>
  <si>
    <t>ОГАУЗ  «Кривошеинская районная больница»</t>
  </si>
  <si>
    <t>ОГБУЗ  «Молчановская районная больница»</t>
  </si>
  <si>
    <t>ОГБУЗ  «Парабельская районная больница»</t>
  </si>
  <si>
    <t>ОГБУЗ  «Первомайская районная больница»</t>
  </si>
  <si>
    <t>ОГБУЗ  «Тегульдетская районная больница»</t>
  </si>
  <si>
    <t>ОГАУЗ  «Томская районная больница»</t>
  </si>
  <si>
    <t>ОГАУЗ «Светленская районная больница»</t>
  </si>
  <si>
    <t>ОГБУЗ «Чаинская районная больница»</t>
  </si>
  <si>
    <t>ОГАУЗ  «Стрежевская городская больница»</t>
  </si>
  <si>
    <t xml:space="preserve">ФГБУ «СибФНКЦ ФМБА России» </t>
  </si>
  <si>
    <t xml:space="preserve">ОГБУЗ «Поликлиника ТНЦ СО РАН» </t>
  </si>
  <si>
    <t>ОГАУЗ  «Детская больница №1»</t>
  </si>
  <si>
    <t>ОГАУЗ  «Детская городская больница № 2»</t>
  </si>
  <si>
    <t>ОГБУЗ  «Медико-санитарная часть № 2»</t>
  </si>
  <si>
    <t>ООО  «Центр семейной медицины»</t>
  </si>
  <si>
    <t>ОГАУЗ «Межвузовская поликлиника»</t>
  </si>
  <si>
    <t>Наименование медициенской организации</t>
  </si>
  <si>
    <t>ОГБУЗ «Асиновская районная больница»»</t>
  </si>
  <si>
    <t>ОГБУЗ «Зырянская районная больница»</t>
  </si>
  <si>
    <t>ОГАУЗ «Кожевниковская районная больница»</t>
  </si>
  <si>
    <t>ОГАУЗ «Колпашевская районная больница»</t>
  </si>
  <si>
    <t>ОГБУЗ «Молчановская районная больница»</t>
  </si>
  <si>
    <t>ОГАУЗ «Моряковская участковая больница»</t>
  </si>
  <si>
    <t>ОГАУЗ «Детская больница №1»</t>
  </si>
  <si>
    <t>ОГАУЗ «Детская городская больница №2»</t>
  </si>
  <si>
    <t xml:space="preserve">    ВСЕГО</t>
  </si>
  <si>
    <t>ОГБУЗ «Верхнекетская районная больница»</t>
  </si>
  <si>
    <t>ОГБУЗ «Каргасокская районная больница»</t>
  </si>
  <si>
    <t>ОГАУЗ «Кривошеинская районная больница»</t>
  </si>
  <si>
    <t>ОГБУЗ «Парабельская районная больница»</t>
  </si>
  <si>
    <t>ОГБУЗ «Первомайская районная больница»</t>
  </si>
  <si>
    <t>ОГБУЗ «Тегульдетская районная больница»</t>
  </si>
  <si>
    <t>ОГАУЗ «Томская районная больница»</t>
  </si>
  <si>
    <t>ОГБУЗ «Шегарская районная больница»</t>
  </si>
  <si>
    <t>ОГАУЗ «Стрежевская городская больница»</t>
  </si>
  <si>
    <t>ОГБУЗ «Медико-санитарная часть №2»</t>
  </si>
  <si>
    <t>ФГБУ «СибФНКЦ ФМБА России»</t>
  </si>
  <si>
    <t>ОГАУЗ «Моряковская участковая больница им.В.С.Демьянова»</t>
  </si>
  <si>
    <t>ОГАУЗ  «Моряковская участковая больница им.В.С.Демьянова»</t>
  </si>
  <si>
    <t>ОГАУЗ  «Шегарская районная больница»</t>
  </si>
  <si>
    <t>ОГАУЗ  «Лоскутовская районная поликлиника»</t>
  </si>
  <si>
    <t>ОГАУЗ «Лоскутовская районная поликлиника»</t>
  </si>
  <si>
    <t>План-график по профилактическим осмотрам детей на 2024 год</t>
  </si>
  <si>
    <t>План 2024</t>
  </si>
  <si>
    <t>План-график по диспансеризации детей-сирот и детей в ТЖС на 2024 год</t>
  </si>
  <si>
    <t>План-график по диспансеризации детей, оставшихся без попечения родителей, в том числе усыновленных (удочеренных), принятых под опеку (попечительство) в приемную и патронатную семью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</si>
</sst>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/>
    <xf numFmtId="0" fontId="7" fillId="0" borderId="0"/>
    <xf numFmtId="0" fontId="10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6" fillId="13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0" xfId="0" applyFont="1" applyFill="1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3" fillId="13" borderId="11" xfId="0" applyFont="1" applyFill="1" applyBorder="1"/>
    <xf numFmtId="0" fontId="6" fillId="13" borderId="4" xfId="0" applyFont="1" applyFill="1" applyBorder="1" applyAlignment="1">
      <alignment horizontal="right" vertical="center"/>
    </xf>
    <xf numFmtId="0" fontId="6" fillId="13" borderId="4" xfId="0" applyNumberFormat="1" applyFont="1" applyFill="1" applyBorder="1" applyAlignment="1">
      <alignment horizontal="right" vertical="center"/>
    </xf>
    <xf numFmtId="0" fontId="6" fillId="13" borderId="12" xfId="0" applyFont="1" applyFill="1" applyBorder="1" applyAlignment="1">
      <alignment horizontal="right" vertical="center"/>
    </xf>
    <xf numFmtId="1" fontId="3" fillId="14" borderId="1" xfId="0" applyNumberFormat="1" applyFont="1" applyFill="1" applyBorder="1" applyAlignment="1">
      <alignment horizontal="right" vertical="center"/>
    </xf>
    <xf numFmtId="0" fontId="0" fillId="0" borderId="1" xfId="0" applyBorder="1" applyAlignment="1"/>
    <xf numFmtId="0" fontId="3" fillId="0" borderId="1" xfId="0" applyFont="1" applyFill="1" applyBorder="1" applyAlignment="1"/>
    <xf numFmtId="14" fontId="3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/>
    </xf>
    <xf numFmtId="0" fontId="8" fillId="14" borderId="1" xfId="0" applyFont="1" applyFill="1" applyBorder="1" applyAlignment="1">
      <alignment horizontal="right" vertical="center"/>
    </xf>
    <xf numFmtId="0" fontId="3" fillId="15" borderId="7" xfId="0" applyFont="1" applyFill="1" applyBorder="1" applyAlignment="1">
      <alignment horizontal="center" vertical="center"/>
    </xf>
    <xf numFmtId="0" fontId="3" fillId="15" borderId="2" xfId="0" applyNumberFormat="1" applyFont="1" applyFill="1" applyBorder="1" applyAlignment="1">
      <alignment horizontal="right" vertical="center"/>
    </xf>
    <xf numFmtId="0" fontId="3" fillId="15" borderId="1" xfId="0" applyNumberFormat="1" applyFont="1" applyFill="1" applyBorder="1" applyAlignment="1">
      <alignment horizontal="right" vertical="center"/>
    </xf>
    <xf numFmtId="1" fontId="8" fillId="14" borderId="1" xfId="0" applyNumberFormat="1" applyFont="1" applyFill="1" applyBorder="1" applyAlignment="1">
      <alignment horizontal="right" vertical="center"/>
    </xf>
    <xf numFmtId="0" fontId="3" fillId="15" borderId="2" xfId="0" applyFont="1" applyFill="1" applyBorder="1" applyAlignment="1">
      <alignment horizontal="right" vertical="center"/>
    </xf>
    <xf numFmtId="2" fontId="6" fillId="13" borderId="2" xfId="0" applyNumberFormat="1" applyFont="1" applyFill="1" applyBorder="1" applyAlignment="1">
      <alignment horizontal="right" vertical="center"/>
    </xf>
    <xf numFmtId="0" fontId="5" fillId="15" borderId="4" xfId="0" applyFont="1" applyFill="1" applyBorder="1" applyAlignment="1">
      <alignment horizontal="center" vertical="center" textRotation="90" wrapText="1"/>
    </xf>
    <xf numFmtId="0" fontId="5" fillId="14" borderId="4" xfId="0" applyFont="1" applyFill="1" applyBorder="1" applyAlignment="1">
      <alignment horizontal="center" vertical="center" textRotation="90" wrapText="1"/>
    </xf>
    <xf numFmtId="4" fontId="3" fillId="0" borderId="0" xfId="0" applyNumberFormat="1" applyFont="1" applyFill="1" applyAlignment="1">
      <alignment horizontal="center"/>
    </xf>
    <xf numFmtId="0" fontId="5" fillId="16" borderId="4" xfId="0" applyFont="1" applyFill="1" applyBorder="1" applyAlignment="1">
      <alignment horizontal="center" vertical="center" textRotation="90" wrapText="1"/>
    </xf>
    <xf numFmtId="0" fontId="5" fillId="16" borderId="7" xfId="0" applyFont="1" applyFill="1" applyBorder="1" applyAlignment="1">
      <alignment horizontal="center" vertical="center"/>
    </xf>
    <xf numFmtId="2" fontId="5" fillId="16" borderId="2" xfId="0" applyNumberFormat="1" applyFont="1" applyFill="1" applyBorder="1" applyAlignment="1">
      <alignment horizontal="right" vertical="center"/>
    </xf>
    <xf numFmtId="4" fontId="5" fillId="16" borderId="2" xfId="0" applyNumberFormat="1" applyFont="1" applyFill="1" applyBorder="1" applyAlignment="1">
      <alignment horizontal="right" vertical="center"/>
    </xf>
    <xf numFmtId="2" fontId="6" fillId="16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" xfId="0" applyFont="1" applyBorder="1" applyAlignment="1"/>
    <xf numFmtId="0" fontId="3" fillId="0" borderId="1" xfId="19" applyFont="1" applyFill="1" applyBorder="1" applyAlignment="1">
      <alignment vertical="center"/>
    </xf>
    <xf numFmtId="1" fontId="3" fillId="14" borderId="2" xfId="0" applyNumberFormat="1" applyFont="1" applyFill="1" applyBorder="1" applyAlignment="1">
      <alignment horizontal="right" vertical="center"/>
    </xf>
    <xf numFmtId="1" fontId="3" fillId="14" borderId="1" xfId="0" applyNumberFormat="1" applyFont="1" applyFill="1" applyBorder="1" applyAlignment="1">
      <alignment horizontal="right"/>
    </xf>
    <xf numFmtId="1" fontId="8" fillId="14" borderId="1" xfId="0" applyNumberFormat="1" applyFont="1" applyFill="1" applyBorder="1" applyAlignment="1">
      <alignment horizontal="right"/>
    </xf>
    <xf numFmtId="1" fontId="8" fillId="14" borderId="1" xfId="19" applyNumberFormat="1" applyFont="1" applyFill="1" applyBorder="1" applyAlignment="1">
      <alignment horizontal="right" vertical="center"/>
    </xf>
    <xf numFmtId="1" fontId="6" fillId="13" borderId="4" xfId="0" applyNumberFormat="1" applyFont="1" applyFill="1" applyBorder="1" applyAlignment="1">
      <alignment horizontal="right" vertical="center"/>
    </xf>
    <xf numFmtId="1" fontId="3" fillId="15" borderId="2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/>
    <xf numFmtId="16" fontId="3" fillId="0" borderId="0" xfId="0" applyNumberFormat="1" applyFont="1" applyFill="1"/>
    <xf numFmtId="0" fontId="3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4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3" fillId="0" borderId="24" xfId="0" applyFont="1" applyFill="1" applyBorder="1"/>
    <xf numFmtId="0" fontId="11" fillId="0" borderId="6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/>
    <xf numFmtId="0" fontId="18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15" xfId="0" applyFont="1" applyFill="1" applyBorder="1"/>
    <xf numFmtId="0" fontId="17" fillId="0" borderId="15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1" fontId="20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/>
    <xf numFmtId="0" fontId="11" fillId="0" borderId="24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</cellXfs>
  <cellStyles count="2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Excel Built-in Normal" xfId="19"/>
    <cellStyle name="Обычный" xfId="0" builtinId="0"/>
    <cellStyle name="Обычный 2" xfId="20"/>
    <cellStyle name="Обычный 3" xfId="21"/>
    <cellStyle name="Обычный 4" xfId="22"/>
    <cellStyle name="Обычный 5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5" workbookViewId="0">
      <selection activeCell="H37" sqref="H37"/>
    </sheetView>
  </sheetViews>
  <sheetFormatPr defaultRowHeight="15"/>
  <cols>
    <col min="1" max="1" width="4" style="2" customWidth="1"/>
    <col min="2" max="2" width="40.140625" style="2" customWidth="1"/>
    <col min="3" max="3" width="7.85546875" style="2" customWidth="1"/>
    <col min="4" max="4" width="6.28515625" style="4" customWidth="1"/>
    <col min="5" max="5" width="7.28515625" style="2" customWidth="1"/>
    <col min="6" max="6" width="8" style="4" customWidth="1"/>
    <col min="7" max="7" width="5.140625" style="2" hidden="1" customWidth="1"/>
    <col min="8" max="8" width="7.5703125" style="2" customWidth="1"/>
    <col min="9" max="9" width="8" style="2" customWidth="1"/>
    <col min="10" max="10" width="8.140625" style="2" customWidth="1"/>
    <col min="11" max="11" width="7.140625" style="2" customWidth="1"/>
    <col min="12" max="13" width="7.5703125" style="2" customWidth="1"/>
    <col min="14" max="14" width="7.42578125" style="2" customWidth="1"/>
    <col min="15" max="15" width="7.85546875" style="2" customWidth="1"/>
    <col min="16" max="16" width="9.42578125" style="2" customWidth="1"/>
    <col min="17" max="17" width="9.140625" style="2"/>
    <col min="18" max="18" width="8.5703125" style="2" customWidth="1"/>
    <col min="19" max="19" width="8.140625" style="2" customWidth="1"/>
    <col min="20" max="16384" width="9.140625" style="2"/>
  </cols>
  <sheetData>
    <row r="1" spans="1:19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5.75" thickBot="1">
      <c r="A2" s="125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60" customHeight="1">
      <c r="A3" s="126" t="s">
        <v>53</v>
      </c>
      <c r="B3" s="127"/>
      <c r="C3" s="127"/>
      <c r="D3" s="127"/>
      <c r="E3" s="127"/>
      <c r="F3" s="128"/>
      <c r="G3" s="13"/>
      <c r="H3" s="129" t="s">
        <v>6</v>
      </c>
      <c r="I3" s="129"/>
      <c r="J3" s="129"/>
      <c r="K3" s="129" t="s">
        <v>14</v>
      </c>
      <c r="L3" s="129"/>
      <c r="M3" s="129"/>
      <c r="N3" s="129"/>
      <c r="O3" s="129"/>
      <c r="P3" s="129" t="s">
        <v>11</v>
      </c>
      <c r="Q3" s="129"/>
      <c r="R3" s="130" t="s">
        <v>12</v>
      </c>
      <c r="S3" s="132" t="s">
        <v>13</v>
      </c>
    </row>
    <row r="4" spans="1:19" s="4" customFormat="1" ht="156" customHeight="1" thickBot="1">
      <c r="A4" s="134" t="s">
        <v>48</v>
      </c>
      <c r="B4" s="135"/>
      <c r="C4" s="35" t="s">
        <v>44</v>
      </c>
      <c r="D4" s="38" t="s">
        <v>51</v>
      </c>
      <c r="E4" s="35" t="s">
        <v>52</v>
      </c>
      <c r="F4" s="38" t="s">
        <v>54</v>
      </c>
      <c r="G4" s="17"/>
      <c r="H4" s="36" t="s">
        <v>0</v>
      </c>
      <c r="I4" s="17" t="s">
        <v>7</v>
      </c>
      <c r="J4" s="17" t="s">
        <v>8</v>
      </c>
      <c r="K4" s="17" t="s">
        <v>1</v>
      </c>
      <c r="L4" s="17" t="s">
        <v>2</v>
      </c>
      <c r="M4" s="17" t="s">
        <v>3</v>
      </c>
      <c r="N4" s="17" t="s">
        <v>9</v>
      </c>
      <c r="O4" s="17" t="s">
        <v>10</v>
      </c>
      <c r="P4" s="17" t="s">
        <v>4</v>
      </c>
      <c r="Q4" s="17" t="s">
        <v>5</v>
      </c>
      <c r="R4" s="131"/>
      <c r="S4" s="133"/>
    </row>
    <row r="5" spans="1:19" ht="15.75" thickBot="1">
      <c r="A5" s="9"/>
      <c r="B5" s="10">
        <v>1</v>
      </c>
      <c r="C5" s="29">
        <v>2</v>
      </c>
      <c r="D5" s="39">
        <v>3</v>
      </c>
      <c r="E5" s="29">
        <v>4</v>
      </c>
      <c r="F5" s="39">
        <v>5</v>
      </c>
      <c r="G5" s="10"/>
      <c r="H5" s="11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2">
        <v>17</v>
      </c>
    </row>
    <row r="6" spans="1:19">
      <c r="A6" s="8">
        <v>1</v>
      </c>
      <c r="B6" s="5" t="s">
        <v>15</v>
      </c>
      <c r="C6" s="30">
        <v>190</v>
      </c>
      <c r="D6" s="40" t="e">
        <f t="shared" ref="D6:D33" si="0">H6*100/C6</f>
        <v>#REF!</v>
      </c>
      <c r="E6" s="54" t="e">
        <f>'Профосмотры несовершеннолетних'!F4+#REF!+'Дети -сироты В ТЖС'!E5</f>
        <v>#REF!</v>
      </c>
      <c r="F6" s="40" t="e">
        <f>E6*100/H6</f>
        <v>#REF!</v>
      </c>
      <c r="G6" s="25"/>
      <c r="H6" s="49" t="e">
        <f>'Профосмотры несовершеннолетних'!H13+#REF!+'Дети -сироты В ТЖС'!G5</f>
        <v>#REF!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>
      <c r="A7" s="6">
        <v>2</v>
      </c>
      <c r="B7" s="1" t="s">
        <v>16</v>
      </c>
      <c r="C7" s="31">
        <v>800</v>
      </c>
      <c r="D7" s="40" t="e">
        <f t="shared" si="0"/>
        <v>#REF!</v>
      </c>
      <c r="E7" s="54" t="e">
        <f>'Профосмотры несовершеннолетних'!F5+#REF!+'Дети -сироты В ТЖС'!#REF!</f>
        <v>#REF!</v>
      </c>
      <c r="F7" s="40" t="e">
        <f t="shared" ref="F7:F33" si="1">E7*100/H7</f>
        <v>#REF!</v>
      </c>
      <c r="G7" s="26"/>
      <c r="H7" s="22" t="e">
        <f>'Профосмотры несовершеннолетних'!H5+#REF!+'Дети -сироты В ТЖС'!#REF!</f>
        <v>#REF!</v>
      </c>
      <c r="I7" s="43"/>
      <c r="J7" s="43"/>
      <c r="K7" s="43"/>
      <c r="L7" s="43"/>
      <c r="M7" s="43"/>
      <c r="N7" s="43"/>
      <c r="O7" s="43"/>
      <c r="P7" s="43"/>
      <c r="Q7" s="43"/>
      <c r="R7" s="45"/>
      <c r="S7" s="46"/>
    </row>
    <row r="8" spans="1:19">
      <c r="A8" s="6">
        <v>3</v>
      </c>
      <c r="B8" s="1" t="s">
        <v>17</v>
      </c>
      <c r="C8" s="31">
        <v>300</v>
      </c>
      <c r="D8" s="40" t="e">
        <f t="shared" si="0"/>
        <v>#REF!</v>
      </c>
      <c r="E8" s="54" t="e">
        <f>'Профосмотры несовершеннолетних'!#REF!+#REF!+'Дети -сироты В ТЖС'!E6</f>
        <v>#REF!</v>
      </c>
      <c r="F8" s="40" t="e">
        <f t="shared" si="1"/>
        <v>#REF!</v>
      </c>
      <c r="G8" s="27"/>
      <c r="H8" s="22" t="e">
        <f>'Профосмотры несовершеннолетних'!#REF!+#REF!+'Дети -сироты В ТЖС'!G6</f>
        <v>#REF!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1:19">
      <c r="A9" s="6">
        <v>4</v>
      </c>
      <c r="B9" s="1" t="s">
        <v>18</v>
      </c>
      <c r="C9" s="31">
        <v>310</v>
      </c>
      <c r="D9" s="40" t="e">
        <f t="shared" si="0"/>
        <v>#REF!</v>
      </c>
      <c r="E9" s="54" t="e">
        <f>'Профосмотры несовершеннолетних'!#REF!+#REF!+'Дети -сироты В ТЖС'!#REF!</f>
        <v>#REF!</v>
      </c>
      <c r="F9" s="40" t="e">
        <f t="shared" si="1"/>
        <v>#REF!</v>
      </c>
      <c r="G9" s="27" t="s">
        <v>41</v>
      </c>
      <c r="H9" s="22" t="e">
        <f>'Профосмотры несовершеннолетних'!#REF!+#REF!+'Дети -сироты В ТЖС'!#REF!</f>
        <v>#REF!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</row>
    <row r="10" spans="1:19">
      <c r="A10" s="6">
        <v>5</v>
      </c>
      <c r="B10" s="1" t="s">
        <v>19</v>
      </c>
      <c r="C10" s="31">
        <v>290</v>
      </c>
      <c r="D10" s="40" t="e">
        <f t="shared" si="0"/>
        <v>#REF!</v>
      </c>
      <c r="E10" s="54" t="e">
        <f>'Профосмотры несовершеннолетних'!F8+#REF!+'Дети -сироты В ТЖС'!E7</f>
        <v>#REF!</v>
      </c>
      <c r="F10" s="40" t="e">
        <f t="shared" si="1"/>
        <v>#REF!</v>
      </c>
      <c r="G10" s="27"/>
      <c r="H10" s="22" t="e">
        <f>'Профосмотры несовершеннолетних'!H8+#REF!+'Дети -сироты В ТЖС'!G7</f>
        <v>#REF!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</row>
    <row r="11" spans="1:19">
      <c r="A11" s="6">
        <v>6</v>
      </c>
      <c r="B11" s="1" t="s">
        <v>20</v>
      </c>
      <c r="C11" s="31">
        <v>490</v>
      </c>
      <c r="D11" s="40" t="e">
        <f t="shared" si="0"/>
        <v>#REF!</v>
      </c>
      <c r="E11" s="54" t="e">
        <f>'Профосмотры несовершеннолетних'!F9+#REF!+'Дети -сироты В ТЖС'!#REF!</f>
        <v>#REF!</v>
      </c>
      <c r="F11" s="40" t="e">
        <f t="shared" si="1"/>
        <v>#REF!</v>
      </c>
      <c r="G11" s="27"/>
      <c r="H11" s="22" t="e">
        <f>'Профосмотры несовершеннолетних'!H9+#REF!+'Дети -сироты В ТЖС'!#REF!</f>
        <v>#REF!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</row>
    <row r="12" spans="1:19">
      <c r="A12" s="6">
        <v>7</v>
      </c>
      <c r="B12" s="1" t="s">
        <v>21</v>
      </c>
      <c r="C12" s="31">
        <v>410</v>
      </c>
      <c r="D12" s="40" t="e">
        <f t="shared" si="0"/>
        <v>#REF!</v>
      </c>
      <c r="E12" s="54" t="e">
        <f>'Профосмотры несовершеннолетних'!F10+#REF!+'Дети -сироты В ТЖС'!E8</f>
        <v>#REF!</v>
      </c>
      <c r="F12" s="40" t="e">
        <f t="shared" si="1"/>
        <v>#REF!</v>
      </c>
      <c r="G12" s="27"/>
      <c r="H12" s="22" t="e">
        <f>'Профосмотры несовершеннолетних'!H10+#REF!+'Дети -сироты В ТЖС'!G8</f>
        <v>#REF!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</row>
    <row r="13" spans="1:19">
      <c r="A13" s="6">
        <v>8</v>
      </c>
      <c r="B13" s="1" t="s">
        <v>22</v>
      </c>
      <c r="C13" s="31">
        <v>950</v>
      </c>
      <c r="D13" s="40" t="e">
        <f t="shared" si="0"/>
        <v>#REF!</v>
      </c>
      <c r="E13" s="54" t="e">
        <f>'Профосмотры несовершеннолетних'!#REF!+#REF!+'Дети -сироты В ТЖС'!E9</f>
        <v>#REF!</v>
      </c>
      <c r="F13" s="40" t="e">
        <f t="shared" si="1"/>
        <v>#REF!</v>
      </c>
      <c r="G13" s="27"/>
      <c r="H13" s="22" t="e">
        <f>'Профосмотры несовершеннолетних'!#REF!+#REF!+'Дети -сироты В ТЖС'!G9</f>
        <v>#REF!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>
      <c r="A14" s="6">
        <v>9</v>
      </c>
      <c r="B14" s="1" t="s">
        <v>23</v>
      </c>
      <c r="C14" s="31">
        <v>270</v>
      </c>
      <c r="D14" s="40" t="e">
        <f t="shared" si="0"/>
        <v>#REF!</v>
      </c>
      <c r="E14" s="54" t="e">
        <f>'Профосмотры несовершеннолетних'!F12+#REF!+'Дети -сироты В ТЖС'!#REF!</f>
        <v>#REF!</v>
      </c>
      <c r="F14" s="40" t="e">
        <f t="shared" si="1"/>
        <v>#REF!</v>
      </c>
      <c r="G14" s="27" t="s">
        <v>42</v>
      </c>
      <c r="H14" s="22" t="e">
        <f>'Профосмотры несовершеннолетних'!H12+#REF!+'Дети -сироты В ТЖС'!#REF!</f>
        <v>#REF!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</row>
    <row r="15" spans="1:19">
      <c r="A15" s="6">
        <v>10</v>
      </c>
      <c r="B15" s="1" t="s">
        <v>24</v>
      </c>
      <c r="C15" s="31">
        <v>280</v>
      </c>
      <c r="D15" s="40" t="e">
        <f t="shared" si="0"/>
        <v>#REF!</v>
      </c>
      <c r="E15" s="54" t="e">
        <f>'Профосмотры несовершеннолетних'!F13+#REF!+'Дети -сироты В ТЖС'!E10</f>
        <v>#REF!</v>
      </c>
      <c r="F15" s="40" t="e">
        <f t="shared" si="1"/>
        <v>#REF!</v>
      </c>
      <c r="G15" s="27"/>
      <c r="H15" s="22" t="e">
        <f>'Профосмотры несовершеннолетних'!H13+#REF!+'Дети -сироты В ТЖС'!G10</f>
        <v>#REF!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</row>
    <row r="16" spans="1:19">
      <c r="A16" s="6">
        <v>11</v>
      </c>
      <c r="B16" s="1" t="s">
        <v>25</v>
      </c>
      <c r="C16" s="31">
        <v>310</v>
      </c>
      <c r="D16" s="40" t="e">
        <f t="shared" si="0"/>
        <v>#REF!</v>
      </c>
      <c r="E16" s="54" t="e">
        <f>'Профосмотры несовершеннолетних'!F14+#REF!+'Дети -сироты В ТЖС'!#REF!</f>
        <v>#REF!</v>
      </c>
      <c r="F16" s="40" t="e">
        <f t="shared" si="1"/>
        <v>#REF!</v>
      </c>
      <c r="G16" s="27"/>
      <c r="H16" s="22" t="e">
        <f>'Профосмотры несовершеннолетних'!H14+#REF!+'Дети -сироты В ТЖС'!#REF!</f>
        <v>#REF!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</row>
    <row r="17" spans="1:19">
      <c r="A17" s="6">
        <v>12</v>
      </c>
      <c r="B17" s="1" t="s">
        <v>26</v>
      </c>
      <c r="C17" s="31">
        <v>380</v>
      </c>
      <c r="D17" s="40" t="e">
        <f t="shared" si="0"/>
        <v>#REF!</v>
      </c>
      <c r="E17" s="54" t="e">
        <f>'Профосмотры несовершеннолетних'!F15+#REF!+'Дети -сироты В ТЖС'!#REF!</f>
        <v>#REF!</v>
      </c>
      <c r="F17" s="40" t="e">
        <f t="shared" si="1"/>
        <v>#REF!</v>
      </c>
      <c r="G17" s="26" t="s">
        <v>40</v>
      </c>
      <c r="H17" s="22" t="e">
        <f>'Профосмотры несовершеннолетних'!H15+#REF!+'Дети -сироты В ТЖС'!#REF!</f>
        <v>#REF!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</row>
    <row r="18" spans="1:19">
      <c r="A18" s="6">
        <v>13</v>
      </c>
      <c r="B18" s="1" t="s">
        <v>27</v>
      </c>
      <c r="C18" s="31">
        <v>160</v>
      </c>
      <c r="D18" s="40" t="e">
        <f t="shared" si="0"/>
        <v>#REF!</v>
      </c>
      <c r="E18" s="54" t="e">
        <f>'Профосмотры несовершеннолетних'!F16+#REF!+'Дети -сироты В ТЖС'!#REF!</f>
        <v>#REF!</v>
      </c>
      <c r="F18" s="40" t="e">
        <f t="shared" si="1"/>
        <v>#REF!</v>
      </c>
      <c r="G18" s="27"/>
      <c r="H18" s="22" t="e">
        <f>'Профосмотры несовершеннолетних'!F7+#REF!+'Дети -сироты В ТЖС'!#REF!</f>
        <v>#REF!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</row>
    <row r="19" spans="1:19">
      <c r="A19" s="6">
        <v>14</v>
      </c>
      <c r="B19" s="1" t="s">
        <v>28</v>
      </c>
      <c r="C19" s="31">
        <v>600</v>
      </c>
      <c r="D19" s="40" t="e">
        <f t="shared" si="0"/>
        <v>#REF!</v>
      </c>
      <c r="E19" s="54" t="e">
        <f>'Профосмотры несовершеннолетних'!F17+#REF!+'Дети -сироты В ТЖС'!#REF!</f>
        <v>#REF!</v>
      </c>
      <c r="F19" s="40" t="e">
        <f t="shared" si="1"/>
        <v>#REF!</v>
      </c>
      <c r="G19" s="27"/>
      <c r="H19" s="50" t="e">
        <f>'Профосмотры несовершеннолетних'!H17+#REF!+'Дети -сироты В ТЖС'!#REF!</f>
        <v>#REF!</v>
      </c>
      <c r="I19" s="47"/>
      <c r="J19" s="47"/>
      <c r="K19" s="24"/>
      <c r="L19" s="47"/>
      <c r="M19" s="47"/>
      <c r="N19" s="47"/>
      <c r="O19" s="47"/>
      <c r="P19" s="47"/>
      <c r="Q19" s="47"/>
      <c r="R19" s="47"/>
      <c r="S19" s="47"/>
    </row>
    <row r="20" spans="1:19">
      <c r="A20" s="6">
        <v>15</v>
      </c>
      <c r="B20" s="1" t="s">
        <v>29</v>
      </c>
      <c r="C20" s="31">
        <v>500</v>
      </c>
      <c r="D20" s="40" t="e">
        <f t="shared" si="0"/>
        <v>#REF!</v>
      </c>
      <c r="E20" s="54" t="e">
        <f>'Профосмотры несовершеннолетних'!F18+#REF!+'Дети -сироты В ТЖС'!#REF!</f>
        <v>#REF!</v>
      </c>
      <c r="F20" s="40" t="e">
        <f t="shared" si="1"/>
        <v>#REF!</v>
      </c>
      <c r="G20" s="27"/>
      <c r="H20" s="32" t="e">
        <f>'Профосмотры несовершеннолетних'!H18+#REF!+'Дети -сироты В ТЖС'!#REF!</f>
        <v>#REF!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</row>
    <row r="21" spans="1:19">
      <c r="A21" s="6">
        <v>16</v>
      </c>
      <c r="B21" s="1" t="s">
        <v>30</v>
      </c>
      <c r="C21" s="31">
        <v>470</v>
      </c>
      <c r="D21" s="40" t="e">
        <f t="shared" si="0"/>
        <v>#REF!</v>
      </c>
      <c r="E21" s="54" t="e">
        <f>'Профосмотры несовершеннолетних'!F19+#REF!+'Дети -сироты В ТЖС'!#REF!</f>
        <v>#REF!</v>
      </c>
      <c r="F21" s="41" t="e">
        <f t="shared" si="1"/>
        <v>#REF!</v>
      </c>
      <c r="G21" s="27"/>
      <c r="H21" s="22" t="e">
        <f>'Профосмотры несовершеннолетних'!H19+#REF!+'Дети -сироты В ТЖС'!#REF!</f>
        <v>#REF!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</row>
    <row r="22" spans="1:19">
      <c r="A22" s="6">
        <v>17</v>
      </c>
      <c r="B22" s="1" t="s">
        <v>31</v>
      </c>
      <c r="C22" s="31">
        <v>100</v>
      </c>
      <c r="D22" s="40" t="e">
        <f t="shared" si="0"/>
        <v>#REF!</v>
      </c>
      <c r="E22" s="54" t="e">
        <f>'Профосмотры несовершеннолетних'!F20+#REF!+'Дети -сироты В ТЖС'!E11</f>
        <v>#REF!</v>
      </c>
      <c r="F22" s="41" t="e">
        <f t="shared" si="1"/>
        <v>#REF!</v>
      </c>
      <c r="G22" s="26"/>
      <c r="H22" s="22" t="e">
        <f>'Профосмотры несовершеннолетних'!H20+#REF!+'Дети -сироты В ТЖС'!G11</f>
        <v>#REF!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</row>
    <row r="23" spans="1:19">
      <c r="A23" s="6">
        <v>18</v>
      </c>
      <c r="B23" s="1" t="s">
        <v>32</v>
      </c>
      <c r="C23" s="31">
        <v>230</v>
      </c>
      <c r="D23" s="40" t="e">
        <f t="shared" si="0"/>
        <v>#REF!</v>
      </c>
      <c r="E23" s="54" t="e">
        <f>'Профосмотры несовершеннолетних'!F21+#REF!+'Дети -сироты В ТЖС'!#REF!</f>
        <v>#REF!</v>
      </c>
      <c r="F23" s="41" t="e">
        <f t="shared" si="1"/>
        <v>#REF!</v>
      </c>
      <c r="G23" s="27"/>
      <c r="H23" s="22" t="e">
        <f>'Профосмотры несовершеннолетних'!H21+#REF!+'Дети -сироты В ТЖС'!#REF!</f>
        <v>#REF!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</row>
    <row r="24" spans="1:19">
      <c r="A24" s="6">
        <v>19</v>
      </c>
      <c r="B24" s="1" t="s">
        <v>33</v>
      </c>
      <c r="C24" s="31">
        <v>330</v>
      </c>
      <c r="D24" s="40" t="e">
        <f t="shared" si="0"/>
        <v>#REF!</v>
      </c>
      <c r="E24" s="54" t="e">
        <f>'Профосмотры несовершеннолетних'!G22+#REF!+'Дети -сироты В ТЖС'!#REF!</f>
        <v>#REF!</v>
      </c>
      <c r="F24" s="40" t="e">
        <f t="shared" si="1"/>
        <v>#REF!</v>
      </c>
      <c r="G24" s="27"/>
      <c r="H24" s="22" t="e">
        <f>'Профосмотры несовершеннолетних'!I22+#REF!+'Дети -сироты В ТЖС'!#REF!</f>
        <v>#REF!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19">
      <c r="A25" s="6">
        <v>20</v>
      </c>
      <c r="B25" s="1" t="s">
        <v>34</v>
      </c>
      <c r="C25" s="31">
        <v>100</v>
      </c>
      <c r="D25" s="40" t="e">
        <f t="shared" si="0"/>
        <v>#REF!</v>
      </c>
      <c r="E25" s="54" t="e">
        <f>'Профосмотры несовершеннолетних'!#REF!+#REF!+'Дети -сироты В ТЖС'!#REF!</f>
        <v>#REF!</v>
      </c>
      <c r="F25" s="40" t="e">
        <f t="shared" si="1"/>
        <v>#REF!</v>
      </c>
      <c r="G25" s="27"/>
      <c r="H25" s="22" t="e">
        <f>'Профосмотры несовершеннолетних'!#REF!+#REF!+'Дети -сироты В ТЖС'!#REF!</f>
        <v>#REF!</v>
      </c>
      <c r="I25" s="43"/>
      <c r="J25" s="43"/>
      <c r="K25" s="23"/>
      <c r="L25" s="23"/>
      <c r="M25" s="23"/>
      <c r="N25" s="43"/>
      <c r="O25" s="43"/>
      <c r="P25" s="43"/>
      <c r="Q25" s="43"/>
      <c r="R25" s="43"/>
      <c r="S25" s="44"/>
    </row>
    <row r="26" spans="1:19">
      <c r="A26" s="6">
        <v>21</v>
      </c>
      <c r="B26" s="1" t="s">
        <v>35</v>
      </c>
      <c r="C26" s="31">
        <v>870</v>
      </c>
      <c r="D26" s="40" t="e">
        <f t="shared" si="0"/>
        <v>#REF!</v>
      </c>
      <c r="E26" s="54" t="e">
        <f>'Профосмотры несовершеннолетних'!F23+#REF!+'Дети -сироты В ТЖС'!#REF!</f>
        <v>#REF!</v>
      </c>
      <c r="F26" s="40" t="e">
        <f t="shared" si="1"/>
        <v>#REF!</v>
      </c>
      <c r="G26" s="27"/>
      <c r="H26" s="22" t="e">
        <f>'Профосмотры несовершеннолетних'!H23+#REF!+'Дети -сироты В ТЖС'!#REF!</f>
        <v>#REF!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</row>
    <row r="27" spans="1:19">
      <c r="A27" s="6">
        <v>22</v>
      </c>
      <c r="B27" s="1" t="s">
        <v>47</v>
      </c>
      <c r="C27" s="31">
        <v>2100</v>
      </c>
      <c r="D27" s="40" t="e">
        <f t="shared" si="0"/>
        <v>#REF!</v>
      </c>
      <c r="E27" s="54" t="e">
        <f>'Профосмотры несовершеннолетних'!F24+#REF!+#REF!+'Дети -сироты В ТЖС'!#REF!</f>
        <v>#REF!</v>
      </c>
      <c r="F27" s="40" t="e">
        <f t="shared" si="1"/>
        <v>#REF!</v>
      </c>
      <c r="G27" s="27"/>
      <c r="H27" s="22" t="e">
        <f>'Профосмотры несовершеннолетних'!H24+#REF!+'Дети -сироты В ТЖС'!#REF!</f>
        <v>#REF!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1:19">
      <c r="A28" s="6">
        <v>23</v>
      </c>
      <c r="B28" s="1" t="s">
        <v>36</v>
      </c>
      <c r="C28" s="31">
        <v>160</v>
      </c>
      <c r="D28" s="40">
        <f t="shared" si="0"/>
        <v>1250</v>
      </c>
      <c r="E28" s="33">
        <f>'Профосмотры несовершеннолетних'!F26</f>
        <v>2000</v>
      </c>
      <c r="F28" s="40">
        <f t="shared" si="1"/>
        <v>100</v>
      </c>
      <c r="G28" s="27"/>
      <c r="H28" s="28">
        <f>'Профосмотры несовершеннолетних'!H26</f>
        <v>2000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</row>
    <row r="29" spans="1:19">
      <c r="A29" s="6">
        <v>24</v>
      </c>
      <c r="B29" s="1" t="s">
        <v>46</v>
      </c>
      <c r="C29" s="31">
        <v>1950</v>
      </c>
      <c r="D29" s="40" t="e">
        <f t="shared" si="0"/>
        <v>#REF!</v>
      </c>
      <c r="E29" s="54" t="e">
        <f>'Профосмотры несовершеннолетних'!F27+#REF!+#REF!+'Дети -сироты В ТЖС'!E12</f>
        <v>#REF!</v>
      </c>
      <c r="F29" s="40" t="e">
        <f t="shared" si="1"/>
        <v>#REF!</v>
      </c>
      <c r="G29" s="27"/>
      <c r="H29" s="51" t="e">
        <f>'Профосмотры несовершеннолетних'!H27+#REF!+#REF!+'Дети -сироты В ТЖС'!G12</f>
        <v>#REF!</v>
      </c>
      <c r="I29" s="47"/>
      <c r="J29" s="47"/>
      <c r="K29" s="24"/>
      <c r="L29" s="47"/>
      <c r="M29" s="47"/>
      <c r="N29" s="47"/>
      <c r="O29" s="47"/>
      <c r="P29" s="47"/>
      <c r="Q29" s="47"/>
      <c r="R29" s="47"/>
      <c r="S29" s="47"/>
    </row>
    <row r="30" spans="1:19">
      <c r="A30" s="6">
        <v>25</v>
      </c>
      <c r="B30" s="1" t="s">
        <v>37</v>
      </c>
      <c r="C30" s="31">
        <v>3500</v>
      </c>
      <c r="D30" s="40" t="e">
        <f t="shared" si="0"/>
        <v>#REF!</v>
      </c>
      <c r="E30" s="54" t="e">
        <f>'Профосмотры несовершеннолетних'!F28+#REF!+#REF!+'Дети -сироты В ТЖС'!E13</f>
        <v>#REF!</v>
      </c>
      <c r="F30" s="40" t="e">
        <f t="shared" si="1"/>
        <v>#REF!</v>
      </c>
      <c r="G30" s="27"/>
      <c r="H30" s="50" t="e">
        <f>'Профосмотры несовершеннолетних'!H28+#REF!+#REF!+'Дети -сироты В ТЖС'!G13</f>
        <v>#REF!</v>
      </c>
      <c r="I30" s="47"/>
      <c r="J30" s="47"/>
      <c r="K30" s="24"/>
      <c r="L30" s="47"/>
      <c r="M30" s="47"/>
      <c r="N30" s="47"/>
      <c r="O30" s="47"/>
      <c r="P30" s="47"/>
      <c r="Q30" s="47"/>
      <c r="R30" s="47"/>
      <c r="S30" s="47"/>
    </row>
    <row r="31" spans="1:19">
      <c r="A31" s="6">
        <v>26</v>
      </c>
      <c r="B31" s="1" t="s">
        <v>38</v>
      </c>
      <c r="C31" s="31">
        <v>2150</v>
      </c>
      <c r="D31" s="40" t="e">
        <f t="shared" si="0"/>
        <v>#REF!</v>
      </c>
      <c r="E31" s="54" t="e">
        <f>'Профосмотры несовершеннолетних'!#REF!+#REF!+#REF!+'Дети -сироты В ТЖС'!#REF!</f>
        <v>#REF!</v>
      </c>
      <c r="F31" s="40" t="e">
        <f t="shared" si="1"/>
        <v>#REF!</v>
      </c>
      <c r="G31" s="26"/>
      <c r="H31" s="22" t="e">
        <f>'Профосмотры несовершеннолетних'!#REF!+#REF!+#REF!+'Дети -сироты В ТЖС'!#REF!</f>
        <v>#REF!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</row>
    <row r="32" spans="1:19">
      <c r="A32" s="6">
        <v>27</v>
      </c>
      <c r="B32" s="1" t="s">
        <v>39</v>
      </c>
      <c r="C32" s="31">
        <v>1800</v>
      </c>
      <c r="D32" s="40" t="e">
        <f t="shared" si="0"/>
        <v>#REF!</v>
      </c>
      <c r="E32" s="54" t="e">
        <f>'Профосмотры несовершеннолетних'!#REF!+#REF!+#REF!+'Дети -сироты В ТЖС'!#REF!</f>
        <v>#REF!</v>
      </c>
      <c r="F32" s="40" t="e">
        <f t="shared" si="1"/>
        <v>#REF!</v>
      </c>
      <c r="G32" s="27"/>
      <c r="H32" s="52" t="e">
        <f>'Профосмотры несовершеннолетних'!#REF!+#REF!+#REF!+'Дети -сироты В ТЖС'!#REF!</f>
        <v>#REF!</v>
      </c>
      <c r="I32" s="48"/>
      <c r="J32" s="48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15.75" thickBot="1">
      <c r="A33" s="18"/>
      <c r="B33" s="7" t="s">
        <v>45</v>
      </c>
      <c r="C33" s="20">
        <f>SUM(C6:C32)</f>
        <v>20000</v>
      </c>
      <c r="D33" s="34" t="e">
        <f t="shared" si="0"/>
        <v>#REF!</v>
      </c>
      <c r="E33" s="19" t="e">
        <f>SUM(E6:E32)</f>
        <v>#REF!</v>
      </c>
      <c r="F33" s="42" t="e">
        <f t="shared" si="1"/>
        <v>#REF!</v>
      </c>
      <c r="G33" s="19"/>
      <c r="H33" s="53" t="e">
        <f>SUM(H6:H32)</f>
        <v>#REF!</v>
      </c>
      <c r="I33" s="19">
        <f>SUM(I6:I32)</f>
        <v>0</v>
      </c>
      <c r="J33" s="19">
        <f t="shared" ref="J33:S33" si="2">SUM(J6:J32)</f>
        <v>0</v>
      </c>
      <c r="K33" s="19">
        <f t="shared" si="2"/>
        <v>0</v>
      </c>
      <c r="L33" s="19">
        <f t="shared" si="2"/>
        <v>0</v>
      </c>
      <c r="M33" s="19">
        <f t="shared" si="2"/>
        <v>0</v>
      </c>
      <c r="N33" s="19">
        <f t="shared" si="2"/>
        <v>0</v>
      </c>
      <c r="O33" s="19">
        <f t="shared" si="2"/>
        <v>0</v>
      </c>
      <c r="P33" s="19">
        <f t="shared" si="2"/>
        <v>0</v>
      </c>
      <c r="Q33" s="19">
        <f t="shared" si="2"/>
        <v>0</v>
      </c>
      <c r="R33" s="19">
        <f t="shared" si="2"/>
        <v>0</v>
      </c>
      <c r="S33" s="21">
        <f t="shared" si="2"/>
        <v>0</v>
      </c>
    </row>
    <row r="34" spans="1:19">
      <c r="H34" s="15"/>
    </row>
  </sheetData>
  <mergeCells count="9">
    <mergeCell ref="A1:S1"/>
    <mergeCell ref="A2:S2"/>
    <mergeCell ref="A3:F3"/>
    <mergeCell ref="H3:J3"/>
    <mergeCell ref="K3:O3"/>
    <mergeCell ref="P3:Q3"/>
    <mergeCell ref="R3:R4"/>
    <mergeCell ref="S3:S4"/>
    <mergeCell ref="A4:B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zoomScaleSheetLayoutView="100" workbookViewId="0">
      <selection activeCell="Q22" sqref="Q22"/>
    </sheetView>
  </sheetViews>
  <sheetFormatPr defaultRowHeight="15"/>
  <cols>
    <col min="1" max="1" width="4" style="2" customWidth="1"/>
    <col min="2" max="2" width="47.28515625" style="2" customWidth="1"/>
    <col min="3" max="3" width="12" style="2" customWidth="1"/>
    <col min="4" max="4" width="7.42578125" style="4" customWidth="1"/>
    <col min="5" max="5" width="8.140625" style="4" customWidth="1"/>
    <col min="6" max="6" width="8.5703125" style="2" customWidth="1"/>
    <col min="7" max="7" width="6.85546875" style="4" customWidth="1"/>
    <col min="8" max="8" width="6.42578125" style="2" customWidth="1"/>
    <col min="9" max="9" width="8" style="2" customWidth="1"/>
    <col min="10" max="10" width="8.5703125" style="2" customWidth="1"/>
    <col min="11" max="11" width="7.140625" style="2" customWidth="1"/>
    <col min="12" max="12" width="8.85546875" style="2" customWidth="1"/>
    <col min="13" max="13" width="8" style="2" customWidth="1"/>
    <col min="14" max="14" width="10.140625" style="2" customWidth="1"/>
    <col min="15" max="15" width="9.42578125" style="2" customWidth="1"/>
    <col min="16" max="16" width="7" style="2" customWidth="1"/>
    <col min="17" max="16384" width="9.140625" style="2"/>
  </cols>
  <sheetData>
    <row r="1" spans="1:15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6.5" thickBot="1">
      <c r="A2" s="136" t="s">
        <v>117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30.75" customHeight="1" thickBot="1">
      <c r="A3" s="71"/>
      <c r="B3" s="72" t="s">
        <v>91</v>
      </c>
      <c r="C3" s="73" t="s">
        <v>118</v>
      </c>
      <c r="D3" s="72" t="s">
        <v>55</v>
      </c>
      <c r="E3" s="72" t="s">
        <v>56</v>
      </c>
      <c r="F3" s="72" t="s">
        <v>57</v>
      </c>
      <c r="G3" s="72" t="s">
        <v>58</v>
      </c>
      <c r="H3" s="72" t="s">
        <v>59</v>
      </c>
      <c r="I3" s="72" t="s">
        <v>60</v>
      </c>
      <c r="J3" s="72" t="s">
        <v>61</v>
      </c>
      <c r="K3" s="72" t="s">
        <v>62</v>
      </c>
      <c r="L3" s="72" t="s">
        <v>63</v>
      </c>
      <c r="M3" s="72" t="s">
        <v>64</v>
      </c>
      <c r="N3" s="72" t="s">
        <v>65</v>
      </c>
      <c r="O3" s="72" t="s">
        <v>66</v>
      </c>
    </row>
    <row r="4" spans="1:15" ht="15.75">
      <c r="A4" s="74">
        <v>1</v>
      </c>
      <c r="B4" s="68" t="s">
        <v>67</v>
      </c>
      <c r="C4" s="108">
        <v>1227</v>
      </c>
      <c r="D4" s="82"/>
      <c r="E4" s="110">
        <v>60</v>
      </c>
      <c r="F4" s="110">
        <v>150</v>
      </c>
      <c r="G4" s="110">
        <v>100</v>
      </c>
      <c r="H4" s="110">
        <v>150</v>
      </c>
      <c r="I4" s="110">
        <v>150</v>
      </c>
      <c r="J4" s="110">
        <v>150</v>
      </c>
      <c r="K4" s="110">
        <v>150</v>
      </c>
      <c r="L4" s="110">
        <v>100</v>
      </c>
      <c r="M4" s="110">
        <v>100</v>
      </c>
      <c r="N4" s="110">
        <v>77</v>
      </c>
      <c r="O4" s="82">
        <v>40</v>
      </c>
    </row>
    <row r="5" spans="1:15" ht="15.75">
      <c r="A5" s="75">
        <v>2</v>
      </c>
      <c r="B5" s="68" t="s">
        <v>68</v>
      </c>
      <c r="C5" s="108">
        <v>5741</v>
      </c>
      <c r="D5" s="82"/>
      <c r="E5" s="69">
        <v>300</v>
      </c>
      <c r="F5" s="69">
        <v>640</v>
      </c>
      <c r="G5" s="69">
        <v>640</v>
      </c>
      <c r="H5" s="69">
        <v>640</v>
      </c>
      <c r="I5" s="69">
        <v>300</v>
      </c>
      <c r="J5" s="69">
        <v>640</v>
      </c>
      <c r="K5" s="69">
        <v>640</v>
      </c>
      <c r="L5" s="69">
        <v>640</v>
      </c>
      <c r="M5" s="69">
        <v>640</v>
      </c>
      <c r="N5" s="69">
        <v>661</v>
      </c>
      <c r="O5" s="109"/>
    </row>
    <row r="6" spans="1:15" ht="15.75">
      <c r="A6" s="75">
        <v>3</v>
      </c>
      <c r="B6" s="68" t="s">
        <v>69</v>
      </c>
      <c r="C6" s="108">
        <v>2380</v>
      </c>
      <c r="D6" s="82"/>
      <c r="E6" s="111">
        <v>263</v>
      </c>
      <c r="F6" s="111">
        <v>265</v>
      </c>
      <c r="G6" s="111">
        <v>264</v>
      </c>
      <c r="H6" s="111">
        <v>265</v>
      </c>
      <c r="I6" s="111">
        <v>200</v>
      </c>
      <c r="J6" s="111">
        <v>126</v>
      </c>
      <c r="K6" s="111">
        <v>101</v>
      </c>
      <c r="L6" s="111">
        <v>164</v>
      </c>
      <c r="M6" s="111">
        <v>264</v>
      </c>
      <c r="N6" s="111">
        <v>204</v>
      </c>
      <c r="O6" s="82">
        <v>264</v>
      </c>
    </row>
    <row r="7" spans="1:15" ht="15.75">
      <c r="A7" s="75">
        <v>4</v>
      </c>
      <c r="B7" s="68" t="s">
        <v>70</v>
      </c>
      <c r="C7" s="108">
        <v>2247</v>
      </c>
      <c r="D7" s="82"/>
      <c r="E7" s="110">
        <v>147</v>
      </c>
      <c r="F7" s="110">
        <v>200</v>
      </c>
      <c r="G7" s="110">
        <v>200</v>
      </c>
      <c r="H7" s="110">
        <v>200</v>
      </c>
      <c r="I7" s="110">
        <v>200</v>
      </c>
      <c r="J7" s="110">
        <v>200</v>
      </c>
      <c r="K7" s="110">
        <v>200</v>
      </c>
      <c r="L7" s="110">
        <v>200</v>
      </c>
      <c r="M7" s="110">
        <v>300</v>
      </c>
      <c r="N7" s="110">
        <v>300</v>
      </c>
      <c r="O7" s="110">
        <v>100</v>
      </c>
    </row>
    <row r="8" spans="1:15" ht="15.75">
      <c r="A8" s="74">
        <v>5</v>
      </c>
      <c r="B8" s="68" t="s">
        <v>71</v>
      </c>
      <c r="C8" s="108">
        <v>2049</v>
      </c>
      <c r="D8" s="112"/>
      <c r="E8" s="69">
        <v>186</v>
      </c>
      <c r="F8" s="69">
        <v>186</v>
      </c>
      <c r="G8" s="69">
        <v>186</v>
      </c>
      <c r="H8" s="69">
        <v>186</v>
      </c>
      <c r="I8" s="69">
        <v>186</v>
      </c>
      <c r="J8" s="69">
        <v>186</v>
      </c>
      <c r="K8" s="69">
        <v>186</v>
      </c>
      <c r="L8" s="69">
        <v>186</v>
      </c>
      <c r="M8" s="69">
        <v>186</v>
      </c>
      <c r="N8" s="69">
        <v>189</v>
      </c>
      <c r="O8" s="69">
        <v>186</v>
      </c>
    </row>
    <row r="9" spans="1:15" ht="15.75">
      <c r="A9" s="75">
        <v>6</v>
      </c>
      <c r="B9" s="68" t="s">
        <v>72</v>
      </c>
      <c r="C9" s="108">
        <v>3310</v>
      </c>
      <c r="D9" s="82">
        <v>193</v>
      </c>
      <c r="E9" s="111">
        <v>329</v>
      </c>
      <c r="F9" s="111">
        <v>392</v>
      </c>
      <c r="G9" s="111">
        <v>529</v>
      </c>
      <c r="H9" s="111">
        <v>335</v>
      </c>
      <c r="I9" s="111">
        <v>288</v>
      </c>
      <c r="J9" s="111">
        <v>265</v>
      </c>
      <c r="K9" s="111">
        <v>177</v>
      </c>
      <c r="L9" s="111">
        <v>185</v>
      </c>
      <c r="M9" s="111">
        <v>245</v>
      </c>
      <c r="N9" s="111">
        <v>328</v>
      </c>
      <c r="O9" s="111">
        <v>44</v>
      </c>
    </row>
    <row r="10" spans="1:15" ht="15.75">
      <c r="A10" s="74">
        <v>7</v>
      </c>
      <c r="B10" s="68" t="s">
        <v>73</v>
      </c>
      <c r="C10" s="108">
        <v>3156</v>
      </c>
      <c r="D10" s="82">
        <v>160</v>
      </c>
      <c r="E10" s="82">
        <v>294</v>
      </c>
      <c r="F10" s="82">
        <v>295</v>
      </c>
      <c r="G10" s="82">
        <v>294</v>
      </c>
      <c r="H10" s="82">
        <v>295</v>
      </c>
      <c r="I10" s="82">
        <v>295</v>
      </c>
      <c r="J10" s="82">
        <v>294</v>
      </c>
      <c r="K10" s="82">
        <v>295</v>
      </c>
      <c r="L10" s="82">
        <v>295</v>
      </c>
      <c r="M10" s="82">
        <v>295</v>
      </c>
      <c r="N10" s="82">
        <v>294</v>
      </c>
      <c r="O10" s="82">
        <v>50</v>
      </c>
    </row>
    <row r="11" spans="1:15" ht="15.75">
      <c r="A11" s="75">
        <v>8</v>
      </c>
      <c r="B11" s="122" t="s">
        <v>74</v>
      </c>
      <c r="C11" s="108">
        <v>6416</v>
      </c>
      <c r="D11" s="82">
        <v>534</v>
      </c>
      <c r="E11" s="82">
        <v>534</v>
      </c>
      <c r="F11" s="82">
        <v>534</v>
      </c>
      <c r="G11" s="82">
        <v>522</v>
      </c>
      <c r="H11" s="82">
        <v>534</v>
      </c>
      <c r="I11" s="82">
        <v>534</v>
      </c>
      <c r="J11" s="82">
        <v>534</v>
      </c>
      <c r="K11" s="82">
        <v>534</v>
      </c>
      <c r="L11" s="82">
        <v>536</v>
      </c>
      <c r="M11" s="82">
        <v>533</v>
      </c>
      <c r="N11" s="82">
        <v>532</v>
      </c>
      <c r="O11" s="82">
        <v>555</v>
      </c>
    </row>
    <row r="12" spans="1:15" ht="15.75">
      <c r="A12" s="74">
        <v>9</v>
      </c>
      <c r="B12" s="68" t="s">
        <v>75</v>
      </c>
      <c r="C12" s="113">
        <v>1888</v>
      </c>
      <c r="D12" s="69">
        <v>80</v>
      </c>
      <c r="E12" s="69">
        <v>320</v>
      </c>
      <c r="F12" s="69">
        <v>280</v>
      </c>
      <c r="G12" s="69">
        <v>235</v>
      </c>
      <c r="H12" s="69">
        <v>235</v>
      </c>
      <c r="I12" s="69">
        <v>150</v>
      </c>
      <c r="J12" s="69">
        <v>100</v>
      </c>
      <c r="K12" s="69">
        <v>100</v>
      </c>
      <c r="L12" s="69">
        <v>120</v>
      </c>
      <c r="M12" s="69">
        <v>120</v>
      </c>
      <c r="N12" s="69">
        <v>80</v>
      </c>
      <c r="O12" s="69">
        <v>68</v>
      </c>
    </row>
    <row r="13" spans="1:15" ht="15.75">
      <c r="A13" s="75">
        <v>10</v>
      </c>
      <c r="B13" s="68" t="s">
        <v>76</v>
      </c>
      <c r="C13" s="108">
        <v>2059</v>
      </c>
      <c r="D13" s="114"/>
      <c r="E13" s="115">
        <v>148</v>
      </c>
      <c r="F13" s="115">
        <v>207</v>
      </c>
      <c r="G13" s="115">
        <v>237</v>
      </c>
      <c r="H13" s="115">
        <v>237</v>
      </c>
      <c r="I13" s="115">
        <v>237</v>
      </c>
      <c r="J13" s="115">
        <v>237</v>
      </c>
      <c r="K13" s="115">
        <v>237</v>
      </c>
      <c r="L13" s="115">
        <v>237</v>
      </c>
      <c r="M13" s="115">
        <v>222</v>
      </c>
      <c r="N13" s="115">
        <v>60</v>
      </c>
      <c r="O13" s="115"/>
    </row>
    <row r="14" spans="1:15" ht="15.75">
      <c r="A14" s="82">
        <v>11</v>
      </c>
      <c r="B14" s="68" t="s">
        <v>77</v>
      </c>
      <c r="C14" s="108">
        <v>2316</v>
      </c>
      <c r="D14" s="82">
        <v>100</v>
      </c>
      <c r="E14" s="82">
        <v>263</v>
      </c>
      <c r="F14" s="82">
        <v>223</v>
      </c>
      <c r="G14" s="82">
        <v>222</v>
      </c>
      <c r="H14" s="82">
        <v>248</v>
      </c>
      <c r="I14" s="82">
        <v>154</v>
      </c>
      <c r="J14" s="82">
        <v>132</v>
      </c>
      <c r="K14" s="82">
        <v>201</v>
      </c>
      <c r="L14" s="82">
        <v>233</v>
      </c>
      <c r="M14" s="82">
        <v>227</v>
      </c>
      <c r="N14" s="82">
        <v>200</v>
      </c>
      <c r="O14" s="82">
        <v>113</v>
      </c>
    </row>
    <row r="15" spans="1:15" ht="15.75">
      <c r="A15" s="82">
        <v>12</v>
      </c>
      <c r="B15" s="68" t="s">
        <v>78</v>
      </c>
      <c r="C15" s="108">
        <v>2842</v>
      </c>
      <c r="D15" s="82">
        <v>95</v>
      </c>
      <c r="E15" s="82">
        <v>227</v>
      </c>
      <c r="F15" s="82">
        <v>240</v>
      </c>
      <c r="G15" s="82">
        <v>313</v>
      </c>
      <c r="H15" s="82">
        <v>327</v>
      </c>
      <c r="I15" s="82">
        <v>208</v>
      </c>
      <c r="J15" s="82">
        <v>217</v>
      </c>
      <c r="K15" s="82">
        <v>210</v>
      </c>
      <c r="L15" s="82">
        <v>241</v>
      </c>
      <c r="M15" s="82">
        <v>277</v>
      </c>
      <c r="N15" s="82">
        <v>313</v>
      </c>
      <c r="O15" s="82">
        <v>174</v>
      </c>
    </row>
    <row r="16" spans="1:15" ht="15.75">
      <c r="A16" s="82">
        <v>13</v>
      </c>
      <c r="B16" s="68" t="s">
        <v>79</v>
      </c>
      <c r="C16" s="108">
        <v>1073</v>
      </c>
      <c r="D16" s="110">
        <v>40</v>
      </c>
      <c r="E16" s="110">
        <v>100</v>
      </c>
      <c r="F16" s="110">
        <v>100</v>
      </c>
      <c r="G16" s="110">
        <v>100</v>
      </c>
      <c r="H16" s="110">
        <v>100</v>
      </c>
      <c r="I16" s="110">
        <v>100</v>
      </c>
      <c r="J16" s="110">
        <v>100</v>
      </c>
      <c r="K16" s="110">
        <v>100</v>
      </c>
      <c r="L16" s="110">
        <v>100</v>
      </c>
      <c r="M16" s="110">
        <v>100</v>
      </c>
      <c r="N16" s="110">
        <v>100</v>
      </c>
      <c r="O16" s="110">
        <v>33</v>
      </c>
    </row>
    <row r="17" spans="1:15" ht="15.75">
      <c r="A17" s="82">
        <v>14</v>
      </c>
      <c r="B17" s="68" t="s">
        <v>80</v>
      </c>
      <c r="C17" s="113">
        <v>5354</v>
      </c>
      <c r="D17" s="118">
        <v>446</v>
      </c>
      <c r="E17" s="118">
        <v>446</v>
      </c>
      <c r="F17" s="118">
        <v>446</v>
      </c>
      <c r="G17" s="118">
        <v>446</v>
      </c>
      <c r="H17" s="118">
        <v>446</v>
      </c>
      <c r="I17" s="118">
        <v>446</v>
      </c>
      <c r="J17" s="118">
        <v>446</v>
      </c>
      <c r="K17" s="118">
        <v>446</v>
      </c>
      <c r="L17" s="118">
        <v>446</v>
      </c>
      <c r="M17" s="118">
        <v>446</v>
      </c>
      <c r="N17" s="118">
        <v>446</v>
      </c>
      <c r="O17" s="118">
        <v>448</v>
      </c>
    </row>
    <row r="18" spans="1:15" ht="15.75">
      <c r="A18" s="82">
        <v>15</v>
      </c>
      <c r="B18" s="68" t="s">
        <v>81</v>
      </c>
      <c r="C18" s="108">
        <v>5952</v>
      </c>
      <c r="D18" s="117">
        <v>150</v>
      </c>
      <c r="E18" s="117">
        <v>250</v>
      </c>
      <c r="F18" s="117">
        <v>500</v>
      </c>
      <c r="G18" s="117">
        <v>500</v>
      </c>
      <c r="H18" s="117">
        <v>500</v>
      </c>
      <c r="I18" s="117">
        <v>600</v>
      </c>
      <c r="J18" s="117">
        <v>450</v>
      </c>
      <c r="K18" s="117">
        <v>450</v>
      </c>
      <c r="L18" s="117">
        <v>500</v>
      </c>
      <c r="M18" s="117">
        <v>650</v>
      </c>
      <c r="N18" s="117">
        <v>650</v>
      </c>
      <c r="O18" s="117">
        <v>752</v>
      </c>
    </row>
    <row r="19" spans="1:15" ht="15.75">
      <c r="A19" s="82">
        <v>16</v>
      </c>
      <c r="B19" s="68" t="s">
        <v>115</v>
      </c>
      <c r="C19" s="108">
        <v>5672</v>
      </c>
      <c r="D19" s="111">
        <v>50</v>
      </c>
      <c r="E19" s="111">
        <v>500</v>
      </c>
      <c r="F19" s="111">
        <v>700</v>
      </c>
      <c r="G19" s="111">
        <v>700</v>
      </c>
      <c r="H19" s="111">
        <v>700</v>
      </c>
      <c r="I19" s="111">
        <v>100</v>
      </c>
      <c r="J19" s="111">
        <v>100</v>
      </c>
      <c r="K19" s="111">
        <v>100</v>
      </c>
      <c r="L19" s="111">
        <v>800</v>
      </c>
      <c r="M19" s="111">
        <v>800</v>
      </c>
      <c r="N19" s="111">
        <v>800</v>
      </c>
      <c r="O19" s="111">
        <v>322</v>
      </c>
    </row>
    <row r="20" spans="1:15" ht="31.5">
      <c r="A20" s="82">
        <v>17</v>
      </c>
      <c r="B20" s="107" t="s">
        <v>113</v>
      </c>
      <c r="C20" s="108">
        <v>876</v>
      </c>
      <c r="D20" s="82"/>
      <c r="E20" s="82">
        <v>142</v>
      </c>
      <c r="F20" s="82">
        <v>126</v>
      </c>
      <c r="G20" s="82">
        <v>139</v>
      </c>
      <c r="H20" s="82"/>
      <c r="I20" s="82"/>
      <c r="J20" s="82"/>
      <c r="K20" s="82"/>
      <c r="L20" s="82">
        <v>290</v>
      </c>
      <c r="M20" s="82">
        <v>179</v>
      </c>
      <c r="N20" s="82"/>
      <c r="O20" s="82"/>
    </row>
    <row r="21" spans="1:15" ht="15.75" customHeight="1">
      <c r="A21" s="82">
        <v>18</v>
      </c>
      <c r="B21" s="68" t="s">
        <v>82</v>
      </c>
      <c r="C21" s="108">
        <v>1539</v>
      </c>
      <c r="D21" s="82"/>
      <c r="E21" s="82">
        <v>150</v>
      </c>
      <c r="F21" s="82">
        <v>200</v>
      </c>
      <c r="G21" s="82">
        <v>200</v>
      </c>
      <c r="H21" s="82">
        <v>200</v>
      </c>
      <c r="I21" s="82">
        <v>100</v>
      </c>
      <c r="J21" s="82">
        <v>100</v>
      </c>
      <c r="K21" s="82">
        <v>100</v>
      </c>
      <c r="L21" s="82">
        <v>100</v>
      </c>
      <c r="M21" s="82">
        <v>100</v>
      </c>
      <c r="N21" s="82">
        <v>150</v>
      </c>
      <c r="O21" s="82">
        <v>139</v>
      </c>
    </row>
    <row r="22" spans="1:15" ht="16.5" customHeight="1">
      <c r="A22" s="82">
        <v>19</v>
      </c>
      <c r="B22" s="68" t="s">
        <v>114</v>
      </c>
      <c r="C22" s="108">
        <v>2537</v>
      </c>
      <c r="D22" s="82">
        <v>127</v>
      </c>
      <c r="E22" s="82">
        <v>230</v>
      </c>
      <c r="F22" s="82">
        <v>230</v>
      </c>
      <c r="G22" s="82">
        <v>230</v>
      </c>
      <c r="H22" s="82">
        <v>230</v>
      </c>
      <c r="I22" s="82">
        <v>200</v>
      </c>
      <c r="J22" s="82">
        <v>200</v>
      </c>
      <c r="K22" s="82">
        <v>200</v>
      </c>
      <c r="L22" s="82">
        <v>230</v>
      </c>
      <c r="M22" s="82">
        <v>230</v>
      </c>
      <c r="N22" s="82">
        <v>230</v>
      </c>
      <c r="O22" s="82">
        <v>200</v>
      </c>
    </row>
    <row r="23" spans="1:15" ht="15.75">
      <c r="A23" s="82">
        <v>20</v>
      </c>
      <c r="B23" s="68" t="s">
        <v>83</v>
      </c>
      <c r="C23" s="108">
        <v>6482</v>
      </c>
      <c r="D23" s="82">
        <v>476</v>
      </c>
      <c r="E23" s="82">
        <v>600</v>
      </c>
      <c r="F23" s="82">
        <v>476</v>
      </c>
      <c r="G23" s="82">
        <v>2000</v>
      </c>
      <c r="H23" s="82">
        <v>600</v>
      </c>
      <c r="I23" s="82">
        <v>300</v>
      </c>
      <c r="J23" s="82">
        <v>300</v>
      </c>
      <c r="K23" s="82">
        <v>300</v>
      </c>
      <c r="L23" s="82">
        <v>476</v>
      </c>
      <c r="M23" s="82">
        <v>476</v>
      </c>
      <c r="N23" s="82">
        <v>402</v>
      </c>
      <c r="O23" s="82">
        <v>76</v>
      </c>
    </row>
    <row r="24" spans="1:15" ht="15.75">
      <c r="A24" s="82">
        <v>21</v>
      </c>
      <c r="B24" s="68" t="s">
        <v>84</v>
      </c>
      <c r="C24" s="108">
        <v>15141</v>
      </c>
      <c r="D24" s="82">
        <v>300</v>
      </c>
      <c r="E24" s="82">
        <v>1490</v>
      </c>
      <c r="F24" s="82">
        <v>1490</v>
      </c>
      <c r="G24" s="82">
        <v>1490</v>
      </c>
      <c r="H24" s="82">
        <v>1490</v>
      </c>
      <c r="I24" s="82">
        <v>1490</v>
      </c>
      <c r="J24" s="82">
        <v>1490</v>
      </c>
      <c r="K24" s="82">
        <v>1490</v>
      </c>
      <c r="L24" s="82">
        <v>1490</v>
      </c>
      <c r="M24" s="82">
        <v>1490</v>
      </c>
      <c r="N24" s="82">
        <v>1431</v>
      </c>
      <c r="O24" s="82">
        <v>0</v>
      </c>
    </row>
    <row r="25" spans="1:15" ht="15.75">
      <c r="A25" s="82">
        <v>22</v>
      </c>
      <c r="B25" s="68" t="s">
        <v>85</v>
      </c>
      <c r="C25" s="108">
        <v>980</v>
      </c>
      <c r="D25" s="82">
        <v>70</v>
      </c>
      <c r="E25" s="82">
        <v>70</v>
      </c>
      <c r="F25" s="82">
        <v>70</v>
      </c>
      <c r="G25" s="82">
        <v>90</v>
      </c>
      <c r="H25" s="82">
        <v>90</v>
      </c>
      <c r="I25" s="82">
        <v>110</v>
      </c>
      <c r="J25" s="82"/>
      <c r="K25" s="82">
        <v>80</v>
      </c>
      <c r="L25" s="82">
        <v>100</v>
      </c>
      <c r="M25" s="82">
        <v>100</v>
      </c>
      <c r="N25" s="82">
        <v>100</v>
      </c>
      <c r="O25" s="82">
        <v>100</v>
      </c>
    </row>
    <row r="26" spans="1:15" ht="15.75">
      <c r="A26" s="82">
        <v>23</v>
      </c>
      <c r="B26" s="122" t="s">
        <v>86</v>
      </c>
      <c r="C26" s="108">
        <v>17626</v>
      </c>
      <c r="D26" s="82">
        <v>1500</v>
      </c>
      <c r="E26" s="82">
        <v>1500</v>
      </c>
      <c r="F26" s="82">
        <v>2000</v>
      </c>
      <c r="G26" s="82">
        <v>2000</v>
      </c>
      <c r="H26" s="82">
        <v>2000</v>
      </c>
      <c r="I26" s="82">
        <v>750</v>
      </c>
      <c r="J26" s="82">
        <v>500</v>
      </c>
      <c r="K26" s="82">
        <v>500</v>
      </c>
      <c r="L26" s="82">
        <v>2000</v>
      </c>
      <c r="M26" s="82">
        <v>2000</v>
      </c>
      <c r="N26" s="82">
        <v>2000</v>
      </c>
      <c r="O26" s="82">
        <v>876</v>
      </c>
    </row>
    <row r="27" spans="1:15" ht="18.75">
      <c r="A27" s="82">
        <v>24</v>
      </c>
      <c r="B27" s="122" t="s">
        <v>87</v>
      </c>
      <c r="C27" s="108">
        <v>51068</v>
      </c>
      <c r="D27" s="121">
        <v>300</v>
      </c>
      <c r="E27" s="121">
        <v>1000</v>
      </c>
      <c r="F27" s="121">
        <v>3000</v>
      </c>
      <c r="G27" s="121">
        <v>5000</v>
      </c>
      <c r="H27" s="121">
        <v>5000</v>
      </c>
      <c r="I27" s="121">
        <v>500</v>
      </c>
      <c r="J27" s="121">
        <v>500</v>
      </c>
      <c r="K27" s="121">
        <v>500</v>
      </c>
      <c r="L27" s="121">
        <v>6000</v>
      </c>
      <c r="M27" s="121">
        <v>7000</v>
      </c>
      <c r="N27" s="121">
        <v>7000</v>
      </c>
      <c r="O27" s="69">
        <v>15268</v>
      </c>
    </row>
    <row r="28" spans="1:15" ht="15.75">
      <c r="A28" s="82">
        <v>25</v>
      </c>
      <c r="B28" s="122" t="s">
        <v>88</v>
      </c>
      <c r="C28" s="113">
        <v>17822</v>
      </c>
      <c r="D28" s="119">
        <v>1800</v>
      </c>
      <c r="E28" s="119">
        <v>1815</v>
      </c>
      <c r="F28" s="119">
        <v>1815</v>
      </c>
      <c r="G28" s="119">
        <v>1815</v>
      </c>
      <c r="H28" s="119">
        <v>1500</v>
      </c>
      <c r="I28" s="119">
        <v>500</v>
      </c>
      <c r="J28" s="119">
        <v>500</v>
      </c>
      <c r="K28" s="119">
        <v>500</v>
      </c>
      <c r="L28" s="120">
        <v>2132</v>
      </c>
      <c r="M28" s="120">
        <v>1815</v>
      </c>
      <c r="N28" s="119">
        <v>1815</v>
      </c>
      <c r="O28" s="119">
        <v>1815</v>
      </c>
    </row>
    <row r="29" spans="1:15" ht="15.75">
      <c r="A29" s="82">
        <v>26</v>
      </c>
      <c r="B29" s="122" t="s">
        <v>89</v>
      </c>
      <c r="C29" s="108">
        <v>200</v>
      </c>
      <c r="D29" s="111"/>
      <c r="E29" s="111">
        <v>10</v>
      </c>
      <c r="F29" s="111">
        <v>10</v>
      </c>
      <c r="G29" s="111">
        <v>20</v>
      </c>
      <c r="H29" s="111">
        <v>20</v>
      </c>
      <c r="I29" s="111">
        <v>20</v>
      </c>
      <c r="J29" s="111">
        <v>20</v>
      </c>
      <c r="K29" s="111">
        <v>20</v>
      </c>
      <c r="L29" s="111">
        <v>20</v>
      </c>
      <c r="M29" s="111">
        <v>20</v>
      </c>
      <c r="N29" s="111">
        <v>20</v>
      </c>
      <c r="O29" s="111">
        <v>20</v>
      </c>
    </row>
    <row r="30" spans="1:15" ht="15" customHeight="1">
      <c r="A30" s="82">
        <v>27</v>
      </c>
      <c r="B30" s="122" t="s">
        <v>90</v>
      </c>
      <c r="C30" s="108">
        <v>922</v>
      </c>
      <c r="D30" s="82">
        <v>250</v>
      </c>
      <c r="E30" s="82">
        <v>250</v>
      </c>
      <c r="F30" s="82">
        <v>300</v>
      </c>
      <c r="G30" s="82">
        <v>122</v>
      </c>
      <c r="H30" s="82"/>
      <c r="I30" s="82"/>
      <c r="J30" s="82"/>
      <c r="K30" s="82"/>
      <c r="L30" s="82"/>
      <c r="M30" s="82"/>
      <c r="N30" s="82"/>
      <c r="O30" s="82"/>
    </row>
    <row r="31" spans="1:15" ht="15.75" customHeight="1">
      <c r="A31" s="76"/>
      <c r="B31" s="70" t="s">
        <v>49</v>
      </c>
      <c r="C31" s="81">
        <f t="shared" ref="C31" si="0">SUM(C4:C30)</f>
        <v>168875</v>
      </c>
      <c r="D31" s="86">
        <f t="shared" ref="D31:O31" si="1">SUM(D4:D30)</f>
        <v>6671</v>
      </c>
      <c r="E31" s="86">
        <f t="shared" si="1"/>
        <v>11624</v>
      </c>
      <c r="F31" s="86">
        <f t="shared" si="1"/>
        <v>15075</v>
      </c>
      <c r="G31" s="86">
        <f t="shared" si="1"/>
        <v>18594</v>
      </c>
      <c r="H31" s="86">
        <f t="shared" si="1"/>
        <v>16528</v>
      </c>
      <c r="I31" s="86">
        <f t="shared" si="1"/>
        <v>8118</v>
      </c>
      <c r="J31" s="86">
        <f t="shared" si="1"/>
        <v>7787</v>
      </c>
      <c r="K31" s="86">
        <f t="shared" si="1"/>
        <v>7817</v>
      </c>
      <c r="L31" s="86">
        <f t="shared" si="1"/>
        <v>17821</v>
      </c>
      <c r="M31" s="86">
        <f t="shared" si="1"/>
        <v>18815</v>
      </c>
      <c r="N31" s="86">
        <f t="shared" si="1"/>
        <v>18382</v>
      </c>
      <c r="O31" s="86">
        <f t="shared" si="1"/>
        <v>21643</v>
      </c>
    </row>
    <row r="32" spans="1:15" hidden="1">
      <c r="B32" s="56"/>
      <c r="D32" s="55"/>
      <c r="H32" s="59"/>
      <c r="M32" s="58"/>
    </row>
    <row r="33" spans="4:15" hidden="1">
      <c r="D33" s="55"/>
      <c r="M33" s="57"/>
    </row>
    <row r="34" spans="4:15" hidden="1"/>
    <row r="35" spans="4:15">
      <c r="F35" s="4"/>
      <c r="H35" s="4"/>
      <c r="I35" s="4"/>
      <c r="J35" s="4"/>
      <c r="K35" s="4"/>
      <c r="L35" s="4"/>
      <c r="M35" s="4"/>
      <c r="N35" s="4"/>
      <c r="O35" s="4"/>
    </row>
    <row r="36" spans="4:15"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</sheetData>
  <mergeCells count="2">
    <mergeCell ref="A1:O1"/>
    <mergeCell ref="A2:O2"/>
  </mergeCells>
  <phoneticPr fontId="4" type="noConversion"/>
  <pageMargins left="1.1000000000000001" right="0.17" top="1.37" bottom="0.47" header="1.35" footer="0.3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zoomScaleSheetLayoutView="100" workbookViewId="0">
      <selection activeCell="C23" sqref="C23"/>
    </sheetView>
  </sheetViews>
  <sheetFormatPr defaultRowHeight="15"/>
  <cols>
    <col min="1" max="1" width="4.28515625" style="2" customWidth="1"/>
    <col min="2" max="2" width="47" style="2" customWidth="1"/>
    <col min="3" max="3" width="11.5703125" style="2" customWidth="1"/>
    <col min="4" max="4" width="7.42578125" style="2" customWidth="1"/>
    <col min="5" max="5" width="8.5703125" style="3" customWidth="1"/>
    <col min="6" max="6" width="7.85546875" style="3" customWidth="1"/>
    <col min="7" max="7" width="7.5703125" style="3" customWidth="1"/>
    <col min="8" max="8" width="8.42578125" style="3" customWidth="1"/>
    <col min="9" max="10" width="6.7109375" style="3" customWidth="1"/>
    <col min="11" max="11" width="6.5703125" style="3" customWidth="1"/>
    <col min="12" max="12" width="8.42578125" style="3" customWidth="1"/>
    <col min="13" max="13" width="8.5703125" style="3" customWidth="1"/>
    <col min="14" max="14" width="7.85546875" style="3" customWidth="1"/>
    <col min="15" max="15" width="9.28515625" style="3" customWidth="1"/>
    <col min="16" max="16384" width="9.140625" style="2"/>
  </cols>
  <sheetData>
    <row r="1" spans="1:15">
      <c r="B1" s="137" t="s">
        <v>43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5" customHeight="1">
      <c r="A2" s="63"/>
      <c r="B2" s="136" t="s">
        <v>119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26.25" customHeight="1">
      <c r="A3" s="63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7.25" customHeight="1">
      <c r="A4" s="64"/>
      <c r="B4" s="65"/>
      <c r="C4" s="66" t="s">
        <v>118</v>
      </c>
      <c r="D4" s="67" t="s">
        <v>55</v>
      </c>
      <c r="E4" s="67" t="s">
        <v>56</v>
      </c>
      <c r="F4" s="67" t="s">
        <v>57</v>
      </c>
      <c r="G4" s="67" t="s">
        <v>58</v>
      </c>
      <c r="H4" s="67" t="s">
        <v>59</v>
      </c>
      <c r="I4" s="67" t="s">
        <v>60</v>
      </c>
      <c r="J4" s="67" t="s">
        <v>61</v>
      </c>
      <c r="K4" s="67" t="s">
        <v>62</v>
      </c>
      <c r="L4" s="67" t="s">
        <v>63</v>
      </c>
      <c r="M4" s="67" t="s">
        <v>64</v>
      </c>
      <c r="N4" s="67" t="s">
        <v>65</v>
      </c>
      <c r="O4" s="67" t="s">
        <v>66</v>
      </c>
    </row>
    <row r="5" spans="1:15" s="14" customFormat="1" ht="15.75">
      <c r="A5" s="64">
        <v>1</v>
      </c>
      <c r="B5" s="68" t="s">
        <v>92</v>
      </c>
      <c r="C5" s="69">
        <v>54</v>
      </c>
      <c r="D5" s="97"/>
      <c r="E5" s="83"/>
      <c r="F5" s="98"/>
      <c r="G5" s="83"/>
      <c r="H5" s="83">
        <v>54</v>
      </c>
      <c r="I5" s="83"/>
      <c r="J5" s="83"/>
      <c r="K5" s="83"/>
      <c r="L5" s="83"/>
      <c r="M5" s="83"/>
      <c r="N5" s="83"/>
      <c r="O5" s="83"/>
    </row>
    <row r="6" spans="1:15" s="14" customFormat="1" ht="15.75">
      <c r="A6" s="64">
        <v>2</v>
      </c>
      <c r="B6" s="68" t="s">
        <v>69</v>
      </c>
      <c r="C6" s="69">
        <v>65</v>
      </c>
      <c r="D6" s="97"/>
      <c r="E6" s="83"/>
      <c r="F6" s="82">
        <v>65</v>
      </c>
      <c r="G6" s="83"/>
      <c r="H6" s="83"/>
      <c r="I6" s="67"/>
      <c r="J6" s="67"/>
      <c r="K6" s="67"/>
      <c r="L6" s="67"/>
      <c r="M6" s="67"/>
      <c r="N6" s="67"/>
      <c r="O6" s="83"/>
    </row>
    <row r="7" spans="1:15" s="14" customFormat="1" ht="15.75">
      <c r="A7" s="64">
        <v>3</v>
      </c>
      <c r="B7" s="68" t="s">
        <v>93</v>
      </c>
      <c r="C7" s="69">
        <v>50</v>
      </c>
      <c r="D7" s="97"/>
      <c r="E7" s="83"/>
      <c r="F7" s="98"/>
      <c r="G7" s="83">
        <v>20</v>
      </c>
      <c r="H7" s="83">
        <v>20</v>
      </c>
      <c r="I7" s="83">
        <v>10</v>
      </c>
      <c r="J7" s="83"/>
      <c r="K7" s="83"/>
      <c r="L7" s="83"/>
      <c r="M7" s="83"/>
      <c r="N7" s="83"/>
      <c r="O7" s="83"/>
    </row>
    <row r="8" spans="1:15" s="14" customFormat="1" ht="15.75">
      <c r="A8" s="64">
        <v>4</v>
      </c>
      <c r="B8" s="68" t="s">
        <v>94</v>
      </c>
      <c r="C8" s="69">
        <v>65</v>
      </c>
      <c r="D8" s="97"/>
      <c r="E8" s="83"/>
      <c r="F8" s="98"/>
      <c r="G8" s="83">
        <v>25</v>
      </c>
      <c r="H8" s="83">
        <v>20</v>
      </c>
      <c r="I8" s="83">
        <v>20</v>
      </c>
      <c r="J8" s="83"/>
      <c r="K8" s="83"/>
      <c r="L8" s="83"/>
      <c r="M8" s="83"/>
      <c r="N8" s="99"/>
      <c r="O8" s="99"/>
    </row>
    <row r="9" spans="1:15" s="14" customFormat="1" ht="15.75">
      <c r="A9" s="64">
        <v>5</v>
      </c>
      <c r="B9" s="68" t="s">
        <v>95</v>
      </c>
      <c r="C9" s="69">
        <v>19</v>
      </c>
      <c r="D9" s="97"/>
      <c r="E9" s="100"/>
      <c r="F9" s="98">
        <v>19</v>
      </c>
      <c r="G9" s="100"/>
      <c r="H9" s="83"/>
      <c r="I9" s="100"/>
      <c r="J9" s="100"/>
      <c r="K9" s="100"/>
      <c r="L9" s="100"/>
      <c r="M9" s="100"/>
      <c r="N9" s="100"/>
      <c r="O9" s="100"/>
    </row>
    <row r="10" spans="1:15" s="14" customFormat="1" ht="15.75">
      <c r="A10" s="64">
        <v>6</v>
      </c>
      <c r="B10" s="68" t="s">
        <v>96</v>
      </c>
      <c r="C10" s="96">
        <v>65</v>
      </c>
      <c r="D10" s="101"/>
      <c r="E10" s="101">
        <v>65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s="14" customFormat="1" ht="32.25" customHeight="1">
      <c r="A11" s="64">
        <v>7</v>
      </c>
      <c r="B11" s="107" t="s">
        <v>112</v>
      </c>
      <c r="C11" s="69">
        <v>5</v>
      </c>
      <c r="D11" s="97"/>
      <c r="E11" s="83"/>
      <c r="F11" s="98"/>
      <c r="G11" s="83"/>
      <c r="H11" s="83"/>
      <c r="I11" s="83"/>
      <c r="J11" s="83"/>
      <c r="K11" s="83"/>
      <c r="L11" s="83"/>
      <c r="M11" s="83">
        <v>5</v>
      </c>
      <c r="N11" s="102"/>
      <c r="O11" s="103"/>
    </row>
    <row r="12" spans="1:15" s="14" customFormat="1" ht="15.75">
      <c r="A12" s="64">
        <v>8</v>
      </c>
      <c r="B12" s="68" t="s">
        <v>98</v>
      </c>
      <c r="C12" s="69">
        <v>102</v>
      </c>
      <c r="D12" s="104"/>
      <c r="E12" s="105">
        <v>30</v>
      </c>
      <c r="F12" s="98">
        <v>37</v>
      </c>
      <c r="G12" s="82">
        <v>35</v>
      </c>
      <c r="H12" s="82"/>
      <c r="I12" s="105"/>
      <c r="J12" s="105"/>
      <c r="K12" s="105"/>
      <c r="L12" s="105"/>
      <c r="M12" s="105"/>
      <c r="N12" s="105"/>
      <c r="O12" s="105"/>
    </row>
    <row r="13" spans="1:15" s="14" customFormat="1" ht="15.75">
      <c r="A13" s="64">
        <v>9</v>
      </c>
      <c r="B13" s="68" t="s">
        <v>99</v>
      </c>
      <c r="C13" s="96">
        <v>72</v>
      </c>
      <c r="D13" s="97"/>
      <c r="E13" s="83"/>
      <c r="F13" s="98"/>
      <c r="G13" s="99"/>
      <c r="H13" s="99"/>
      <c r="I13" s="99"/>
      <c r="J13" s="99"/>
      <c r="K13" s="99"/>
      <c r="L13" s="99">
        <v>30</v>
      </c>
      <c r="M13" s="99">
        <v>42</v>
      </c>
      <c r="N13" s="99"/>
      <c r="O13" s="105"/>
    </row>
    <row r="14" spans="1:15" ht="15.75">
      <c r="A14" s="64"/>
      <c r="B14" s="70" t="s">
        <v>100</v>
      </c>
      <c r="C14" s="80">
        <f>SUM(C5:C13)</f>
        <v>497</v>
      </c>
      <c r="D14" s="123">
        <f t="shared" ref="D14:O14" si="0">SUM(D5:D13)</f>
        <v>0</v>
      </c>
      <c r="E14" s="123">
        <f t="shared" si="0"/>
        <v>95</v>
      </c>
      <c r="F14" s="123">
        <f t="shared" si="0"/>
        <v>121</v>
      </c>
      <c r="G14" s="123">
        <f t="shared" si="0"/>
        <v>80</v>
      </c>
      <c r="H14" s="123">
        <f t="shared" si="0"/>
        <v>94</v>
      </c>
      <c r="I14" s="123">
        <f t="shared" si="0"/>
        <v>30</v>
      </c>
      <c r="J14" s="123">
        <f t="shared" si="0"/>
        <v>0</v>
      </c>
      <c r="K14" s="123">
        <f t="shared" si="0"/>
        <v>0</v>
      </c>
      <c r="L14" s="123">
        <f t="shared" si="0"/>
        <v>30</v>
      </c>
      <c r="M14" s="123">
        <f t="shared" si="0"/>
        <v>47</v>
      </c>
      <c r="N14" s="123">
        <f t="shared" si="0"/>
        <v>0</v>
      </c>
      <c r="O14" s="123">
        <f t="shared" si="0"/>
        <v>0</v>
      </c>
    </row>
    <row r="15" spans="1:15">
      <c r="F15" s="37"/>
      <c r="I15" s="62"/>
      <c r="J15" s="62"/>
      <c r="K15" s="62"/>
      <c r="L15" s="62"/>
      <c r="M15" s="62"/>
      <c r="N15" s="62"/>
      <c r="O15" s="62"/>
    </row>
    <row r="16" spans="1:15">
      <c r="B16" s="56"/>
      <c r="G16" s="60"/>
    </row>
    <row r="17" spans="4:11">
      <c r="D17" s="61"/>
      <c r="K17" s="62"/>
    </row>
  </sheetData>
  <mergeCells count="2">
    <mergeCell ref="B2:O3"/>
    <mergeCell ref="B1:O1"/>
  </mergeCells>
  <phoneticPr fontId="4" type="noConversion"/>
  <pageMargins left="1.3385826771653544" right="0.15748031496062992" top="1.4566929133858268" bottom="0.5511811023622047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zoomScaleSheetLayoutView="100" workbookViewId="0">
      <selection activeCell="S14" sqref="S14"/>
    </sheetView>
  </sheetViews>
  <sheetFormatPr defaultRowHeight="15"/>
  <cols>
    <col min="1" max="1" width="4.28515625" style="2" customWidth="1"/>
    <col min="2" max="2" width="47.140625" style="2" customWidth="1"/>
    <col min="3" max="3" width="11" style="2" customWidth="1"/>
    <col min="4" max="4" width="9.140625" style="3"/>
    <col min="5" max="5" width="8.140625" style="3" customWidth="1"/>
    <col min="6" max="6" width="7.28515625" style="3" customWidth="1"/>
    <col min="7" max="7" width="7.7109375" style="3" customWidth="1"/>
    <col min="8" max="8" width="6.7109375" style="3" customWidth="1"/>
    <col min="9" max="9" width="7.5703125" style="3" customWidth="1"/>
    <col min="10" max="10" width="7.140625" style="3" customWidth="1"/>
    <col min="11" max="11" width="8.7109375" style="3" customWidth="1"/>
    <col min="12" max="12" width="9.42578125" style="3" customWidth="1"/>
    <col min="13" max="13" width="10" style="2" customWidth="1"/>
    <col min="14" max="14" width="8.140625" style="2" customWidth="1"/>
    <col min="15" max="15" width="7.85546875" style="2" customWidth="1"/>
    <col min="16" max="16384" width="9.140625" style="2"/>
  </cols>
  <sheetData>
    <row r="1" spans="1:16">
      <c r="B1" s="137" t="s">
        <v>43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6"/>
    </row>
    <row r="2" spans="1:16" ht="15" customHeight="1">
      <c r="A2" s="63"/>
      <c r="B2" s="136" t="s">
        <v>120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8"/>
      <c r="N2" s="138"/>
      <c r="O2" s="138"/>
    </row>
    <row r="3" spans="1:16" ht="36.75" customHeight="1">
      <c r="A3" s="63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40"/>
      <c r="O3" s="140"/>
    </row>
    <row r="4" spans="1:16" ht="16.5" customHeight="1">
      <c r="A4" s="64"/>
      <c r="B4" s="65"/>
      <c r="C4" s="85" t="s">
        <v>118</v>
      </c>
      <c r="D4" s="67" t="s">
        <v>55</v>
      </c>
      <c r="E4" s="67" t="s">
        <v>56</v>
      </c>
      <c r="F4" s="67" t="s">
        <v>57</v>
      </c>
      <c r="G4" s="67" t="s">
        <v>58</v>
      </c>
      <c r="H4" s="67" t="s">
        <v>59</v>
      </c>
      <c r="I4" s="67" t="s">
        <v>60</v>
      </c>
      <c r="J4" s="67" t="s">
        <v>61</v>
      </c>
      <c r="K4" s="67" t="s">
        <v>62</v>
      </c>
      <c r="L4" s="67" t="s">
        <v>63</v>
      </c>
      <c r="M4" s="67" t="s">
        <v>64</v>
      </c>
      <c r="N4" s="67" t="s">
        <v>65</v>
      </c>
      <c r="O4" s="67" t="s">
        <v>66</v>
      </c>
    </row>
    <row r="5" spans="1:16" s="14" customFormat="1" ht="16.5">
      <c r="A5" s="64">
        <v>1</v>
      </c>
      <c r="B5" s="64" t="s">
        <v>67</v>
      </c>
      <c r="C5" s="88">
        <v>29</v>
      </c>
      <c r="D5" s="89"/>
      <c r="E5" s="89">
        <v>29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7"/>
    </row>
    <row r="6" spans="1:16" s="14" customFormat="1" ht="16.5">
      <c r="A6" s="64">
        <v>2</v>
      </c>
      <c r="B6" s="64" t="s">
        <v>92</v>
      </c>
      <c r="C6" s="88">
        <v>156</v>
      </c>
      <c r="D6" s="89"/>
      <c r="E6" s="89"/>
      <c r="F6" s="89"/>
      <c r="G6" s="89"/>
      <c r="H6" s="89"/>
      <c r="I6" s="89">
        <v>156</v>
      </c>
      <c r="J6" s="89"/>
      <c r="K6" s="89"/>
      <c r="L6" s="89"/>
      <c r="M6" s="89"/>
      <c r="N6" s="89"/>
      <c r="O6" s="89"/>
      <c r="P6" s="87"/>
    </row>
    <row r="7" spans="1:16" s="14" customFormat="1" ht="16.5">
      <c r="A7" s="64">
        <v>3</v>
      </c>
      <c r="B7" s="64" t="s">
        <v>69</v>
      </c>
      <c r="C7" s="88">
        <v>115</v>
      </c>
      <c r="D7" s="89"/>
      <c r="E7" s="89"/>
      <c r="F7" s="89">
        <v>115</v>
      </c>
      <c r="G7" s="89"/>
      <c r="H7" s="89"/>
      <c r="I7" s="89"/>
      <c r="J7" s="89"/>
      <c r="K7" s="89"/>
      <c r="L7" s="89"/>
      <c r="M7" s="89"/>
      <c r="N7" s="89"/>
      <c r="O7" s="89"/>
      <c r="P7" s="87"/>
    </row>
    <row r="8" spans="1:16" s="14" customFormat="1" ht="16.5">
      <c r="A8" s="64">
        <v>4</v>
      </c>
      <c r="B8" s="64" t="s">
        <v>101</v>
      </c>
      <c r="C8" s="88">
        <v>64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>
        <v>64</v>
      </c>
      <c r="O8" s="89"/>
      <c r="P8" s="87"/>
    </row>
    <row r="9" spans="1:16" s="14" customFormat="1" ht="16.5">
      <c r="A9" s="64">
        <v>5</v>
      </c>
      <c r="B9" s="64" t="s">
        <v>93</v>
      </c>
      <c r="C9" s="88">
        <v>130</v>
      </c>
      <c r="D9" s="89"/>
      <c r="E9" s="89"/>
      <c r="F9" s="89"/>
      <c r="G9" s="89">
        <v>20</v>
      </c>
      <c r="H9" s="89">
        <v>20</v>
      </c>
      <c r="I9" s="89">
        <v>20</v>
      </c>
      <c r="J9" s="89">
        <v>20</v>
      </c>
      <c r="K9" s="89">
        <v>20</v>
      </c>
      <c r="L9" s="89">
        <v>20</v>
      </c>
      <c r="M9" s="89">
        <v>10</v>
      </c>
      <c r="N9" s="89"/>
      <c r="O9" s="89"/>
      <c r="P9" s="87"/>
    </row>
    <row r="10" spans="1:16" s="14" customFormat="1" ht="16.5">
      <c r="A10" s="64">
        <v>6</v>
      </c>
      <c r="B10" s="64" t="s">
        <v>102</v>
      </c>
      <c r="C10" s="88">
        <v>78</v>
      </c>
      <c r="D10" s="116"/>
      <c r="E10" s="116">
        <v>2</v>
      </c>
      <c r="F10" s="116">
        <v>1</v>
      </c>
      <c r="G10" s="116">
        <v>5</v>
      </c>
      <c r="H10" s="116">
        <v>5</v>
      </c>
      <c r="I10" s="116">
        <v>17</v>
      </c>
      <c r="J10" s="116">
        <v>8</v>
      </c>
      <c r="K10" s="116">
        <v>10</v>
      </c>
      <c r="L10" s="116">
        <v>10</v>
      </c>
      <c r="M10" s="116">
        <v>8</v>
      </c>
      <c r="N10" s="116">
        <v>12</v>
      </c>
      <c r="O10" s="116"/>
      <c r="P10" s="87"/>
    </row>
    <row r="11" spans="1:16" s="14" customFormat="1" ht="16.5">
      <c r="A11" s="64">
        <v>7</v>
      </c>
      <c r="B11" s="64" t="s">
        <v>94</v>
      </c>
      <c r="C11" s="88">
        <v>87</v>
      </c>
      <c r="D11" s="89"/>
      <c r="E11" s="89"/>
      <c r="F11" s="89"/>
      <c r="G11" s="89">
        <v>30</v>
      </c>
      <c r="H11" s="89">
        <v>30</v>
      </c>
      <c r="I11" s="89">
        <v>27</v>
      </c>
      <c r="J11" s="89"/>
      <c r="K11" s="89"/>
      <c r="L11" s="89"/>
      <c r="M11" s="89"/>
      <c r="N11" s="89"/>
      <c r="O11" s="89"/>
      <c r="P11" s="87"/>
    </row>
    <row r="12" spans="1:16" s="14" customFormat="1" ht="16.5">
      <c r="A12" s="64">
        <v>8</v>
      </c>
      <c r="B12" s="64" t="s">
        <v>95</v>
      </c>
      <c r="C12" s="88">
        <v>182</v>
      </c>
      <c r="D12" s="90"/>
      <c r="E12" s="90">
        <v>100</v>
      </c>
      <c r="F12" s="90"/>
      <c r="G12" s="90"/>
      <c r="H12" s="90"/>
      <c r="I12" s="90"/>
      <c r="J12" s="90"/>
      <c r="K12" s="90"/>
      <c r="L12" s="90">
        <v>82</v>
      </c>
      <c r="M12" s="91"/>
      <c r="N12" s="90"/>
      <c r="O12" s="90"/>
      <c r="P12" s="87"/>
    </row>
    <row r="13" spans="1:16" s="14" customFormat="1" ht="16.5">
      <c r="A13" s="64">
        <v>9</v>
      </c>
      <c r="B13" s="64" t="s">
        <v>103</v>
      </c>
      <c r="C13" s="92">
        <v>74</v>
      </c>
      <c r="D13" s="88">
        <v>3</v>
      </c>
      <c r="E13" s="88">
        <v>10</v>
      </c>
      <c r="F13" s="88">
        <v>10</v>
      </c>
      <c r="G13" s="88">
        <v>10</v>
      </c>
      <c r="H13" s="88">
        <v>10</v>
      </c>
      <c r="I13" s="88">
        <v>3</v>
      </c>
      <c r="J13" s="88">
        <v>3</v>
      </c>
      <c r="K13" s="88">
        <v>2</v>
      </c>
      <c r="L13" s="88">
        <v>8</v>
      </c>
      <c r="M13" s="88">
        <v>8</v>
      </c>
      <c r="N13" s="88">
        <v>5</v>
      </c>
      <c r="O13" s="88">
        <v>2</v>
      </c>
      <c r="P13" s="87"/>
    </row>
    <row r="14" spans="1:16" s="14" customFormat="1" ht="16.5">
      <c r="A14" s="64">
        <v>10</v>
      </c>
      <c r="B14" s="64" t="s">
        <v>96</v>
      </c>
      <c r="C14" s="88">
        <v>148</v>
      </c>
      <c r="D14" s="93"/>
      <c r="E14" s="106">
        <v>59</v>
      </c>
      <c r="F14" s="106"/>
      <c r="G14" s="106"/>
      <c r="H14" s="106">
        <v>23</v>
      </c>
      <c r="I14" s="106"/>
      <c r="J14" s="106"/>
      <c r="K14" s="106"/>
      <c r="L14" s="106">
        <v>66</v>
      </c>
      <c r="M14" s="106"/>
      <c r="N14" s="106"/>
      <c r="O14" s="93"/>
      <c r="P14" s="87"/>
    </row>
    <row r="15" spans="1:16" s="14" customFormat="1" ht="16.5">
      <c r="A15" s="64">
        <v>11</v>
      </c>
      <c r="B15" s="64" t="s">
        <v>104</v>
      </c>
      <c r="C15" s="88">
        <v>78</v>
      </c>
      <c r="D15" s="89"/>
      <c r="E15" s="89"/>
      <c r="F15" s="89"/>
      <c r="G15" s="89"/>
      <c r="H15" s="89"/>
      <c r="I15" s="89"/>
      <c r="J15" s="89"/>
      <c r="K15" s="89"/>
      <c r="L15" s="89"/>
      <c r="M15" s="89">
        <v>78</v>
      </c>
      <c r="N15" s="89"/>
      <c r="O15" s="89"/>
      <c r="P15" s="87"/>
    </row>
    <row r="16" spans="1:16" s="14" customFormat="1" ht="16.5">
      <c r="A16" s="64">
        <v>12</v>
      </c>
      <c r="B16" s="64" t="s">
        <v>105</v>
      </c>
      <c r="C16" s="88">
        <v>74</v>
      </c>
      <c r="D16" s="89"/>
      <c r="E16" s="89"/>
      <c r="F16" s="89"/>
      <c r="G16" s="89">
        <v>30</v>
      </c>
      <c r="H16" s="89">
        <v>30</v>
      </c>
      <c r="I16" s="89"/>
      <c r="J16" s="89"/>
      <c r="K16" s="89"/>
      <c r="L16" s="89"/>
      <c r="M16" s="89">
        <v>14</v>
      </c>
      <c r="N16" s="89"/>
      <c r="O16" s="89"/>
      <c r="P16" s="87"/>
    </row>
    <row r="17" spans="1:16" s="14" customFormat="1" ht="16.5">
      <c r="A17" s="64">
        <v>13</v>
      </c>
      <c r="B17" s="64" t="s">
        <v>106</v>
      </c>
      <c r="C17" s="88">
        <v>96</v>
      </c>
      <c r="D17" s="89"/>
      <c r="E17" s="89"/>
      <c r="F17" s="89"/>
      <c r="G17" s="89">
        <v>32</v>
      </c>
      <c r="H17" s="89">
        <v>32</v>
      </c>
      <c r="I17" s="89">
        <v>32</v>
      </c>
      <c r="J17" s="89"/>
      <c r="K17" s="89"/>
      <c r="L17" s="89"/>
      <c r="M17" s="89"/>
      <c r="N17" s="89"/>
      <c r="O17" s="89"/>
      <c r="P17" s="87"/>
    </row>
    <row r="18" spans="1:16" s="14" customFormat="1" ht="16.5">
      <c r="A18" s="64">
        <v>14</v>
      </c>
      <c r="B18" s="64" t="s">
        <v>107</v>
      </c>
      <c r="C18" s="88">
        <v>90</v>
      </c>
      <c r="D18" s="89"/>
      <c r="E18" s="89"/>
      <c r="F18" s="89"/>
      <c r="G18" s="89"/>
      <c r="H18" s="89"/>
      <c r="I18" s="89"/>
      <c r="J18" s="89"/>
      <c r="K18" s="89"/>
      <c r="L18" s="89">
        <v>45</v>
      </c>
      <c r="M18" s="89">
        <v>45</v>
      </c>
      <c r="N18" s="89"/>
      <c r="O18" s="89"/>
      <c r="P18" s="87"/>
    </row>
    <row r="19" spans="1:16" s="14" customFormat="1" ht="16.5">
      <c r="A19" s="64">
        <v>15</v>
      </c>
      <c r="B19" s="64" t="s">
        <v>81</v>
      </c>
      <c r="C19" s="88">
        <v>100</v>
      </c>
      <c r="D19" s="89"/>
      <c r="E19" s="89"/>
      <c r="F19" s="89"/>
      <c r="G19" s="89"/>
      <c r="H19" s="89"/>
      <c r="I19" s="89">
        <v>30</v>
      </c>
      <c r="J19" s="89"/>
      <c r="K19" s="89"/>
      <c r="L19" s="89">
        <v>40</v>
      </c>
      <c r="M19" s="89">
        <v>30</v>
      </c>
      <c r="N19" s="89"/>
      <c r="O19" s="89"/>
      <c r="P19" s="87"/>
    </row>
    <row r="20" spans="1:16" s="14" customFormat="1" ht="16.5">
      <c r="A20" s="64">
        <v>16</v>
      </c>
      <c r="B20" s="64" t="s">
        <v>116</v>
      </c>
      <c r="C20" s="88">
        <v>67</v>
      </c>
      <c r="D20" s="89"/>
      <c r="E20" s="89"/>
      <c r="F20" s="89"/>
      <c r="G20" s="89">
        <v>60</v>
      </c>
      <c r="H20" s="89"/>
      <c r="I20" s="89"/>
      <c r="J20" s="89"/>
      <c r="K20" s="89"/>
      <c r="L20" s="89"/>
      <c r="M20" s="89">
        <v>7</v>
      </c>
      <c r="N20" s="89"/>
      <c r="O20" s="89"/>
      <c r="P20" s="87"/>
    </row>
    <row r="21" spans="1:16" s="14" customFormat="1" ht="16.5">
      <c r="A21" s="64">
        <v>17</v>
      </c>
      <c r="B21" s="64" t="s">
        <v>97</v>
      </c>
      <c r="C21" s="88">
        <v>33</v>
      </c>
      <c r="D21" s="89"/>
      <c r="E21" s="89"/>
      <c r="F21" s="89"/>
      <c r="G21" s="89"/>
      <c r="H21" s="89"/>
      <c r="I21" s="89"/>
      <c r="J21" s="89"/>
      <c r="K21" s="89"/>
      <c r="L21" s="89"/>
      <c r="M21" s="89">
        <v>33</v>
      </c>
      <c r="N21" s="89"/>
      <c r="O21" s="89"/>
      <c r="P21" s="87"/>
    </row>
    <row r="22" spans="1:16" s="14" customFormat="1" ht="16.5">
      <c r="A22" s="64">
        <v>18</v>
      </c>
      <c r="B22" s="64" t="s">
        <v>82</v>
      </c>
      <c r="C22" s="88">
        <v>53</v>
      </c>
      <c r="D22" s="89"/>
      <c r="E22" s="89"/>
      <c r="F22" s="89"/>
      <c r="G22" s="89">
        <v>53</v>
      </c>
      <c r="H22" s="89"/>
      <c r="I22" s="89"/>
      <c r="J22" s="89"/>
      <c r="K22" s="89"/>
      <c r="L22" s="89"/>
      <c r="M22" s="89"/>
      <c r="N22" s="89"/>
      <c r="O22" s="89"/>
      <c r="P22" s="87"/>
    </row>
    <row r="23" spans="1:16" s="14" customFormat="1" ht="16.5">
      <c r="A23" s="64">
        <v>19</v>
      </c>
      <c r="B23" s="64" t="s">
        <v>108</v>
      </c>
      <c r="C23" s="88">
        <v>90</v>
      </c>
      <c r="D23" s="89"/>
      <c r="E23" s="89"/>
      <c r="F23" s="89"/>
      <c r="G23" s="89">
        <v>90</v>
      </c>
      <c r="H23" s="89"/>
      <c r="I23" s="89"/>
      <c r="J23" s="89"/>
      <c r="K23" s="89"/>
      <c r="L23" s="89"/>
      <c r="M23" s="89"/>
      <c r="N23" s="89"/>
      <c r="O23" s="89"/>
      <c r="P23" s="87"/>
    </row>
    <row r="24" spans="1:16" s="14" customFormat="1" ht="16.5">
      <c r="A24" s="64">
        <v>20</v>
      </c>
      <c r="B24" s="64" t="s">
        <v>109</v>
      </c>
      <c r="C24" s="88">
        <v>74</v>
      </c>
      <c r="D24" s="89"/>
      <c r="E24" s="89"/>
      <c r="F24" s="89"/>
      <c r="G24" s="89">
        <v>74</v>
      </c>
      <c r="H24" s="89"/>
      <c r="I24" s="89"/>
      <c r="J24" s="89"/>
      <c r="K24" s="89"/>
      <c r="L24" s="89"/>
      <c r="M24" s="89"/>
      <c r="N24" s="89"/>
      <c r="O24" s="89"/>
      <c r="P24" s="87"/>
    </row>
    <row r="25" spans="1:16" s="14" customFormat="1" ht="16.5">
      <c r="A25" s="64">
        <v>21</v>
      </c>
      <c r="B25" s="64" t="s">
        <v>98</v>
      </c>
      <c r="C25" s="88">
        <v>111</v>
      </c>
      <c r="D25" s="89"/>
      <c r="E25" s="94">
        <v>25</v>
      </c>
      <c r="F25" s="94">
        <v>55</v>
      </c>
      <c r="G25" s="94">
        <v>31</v>
      </c>
      <c r="H25" s="94"/>
      <c r="I25" s="94"/>
      <c r="J25" s="94"/>
      <c r="K25" s="94"/>
      <c r="L25" s="94"/>
      <c r="M25" s="94"/>
      <c r="N25" s="94"/>
      <c r="O25" s="94"/>
      <c r="P25" s="87"/>
    </row>
    <row r="26" spans="1:16" s="14" customFormat="1" ht="16.5">
      <c r="A26" s="64">
        <v>22</v>
      </c>
      <c r="B26" s="64" t="s">
        <v>99</v>
      </c>
      <c r="C26" s="88">
        <v>564</v>
      </c>
      <c r="D26" s="89"/>
      <c r="E26" s="89"/>
      <c r="F26" s="88"/>
      <c r="G26" s="88"/>
      <c r="H26" s="88">
        <v>50</v>
      </c>
      <c r="I26" s="88">
        <v>50</v>
      </c>
      <c r="J26" s="88"/>
      <c r="K26" s="88"/>
      <c r="L26" s="88">
        <v>100</v>
      </c>
      <c r="M26" s="88">
        <v>100</v>
      </c>
      <c r="N26" s="88">
        <v>264</v>
      </c>
      <c r="O26" s="88"/>
      <c r="P26" s="87"/>
    </row>
    <row r="27" spans="1:16" s="14" customFormat="1" ht="16.5">
      <c r="A27" s="64">
        <v>23</v>
      </c>
      <c r="B27" s="64" t="s">
        <v>110</v>
      </c>
      <c r="C27" s="88">
        <v>166</v>
      </c>
      <c r="D27" s="89"/>
      <c r="E27" s="89"/>
      <c r="F27" s="89">
        <v>83</v>
      </c>
      <c r="G27" s="89">
        <v>83</v>
      </c>
      <c r="H27" s="89"/>
      <c r="I27" s="89"/>
      <c r="J27" s="89"/>
      <c r="K27" s="89"/>
      <c r="L27" s="95"/>
      <c r="M27" s="89"/>
      <c r="N27" s="89"/>
      <c r="O27" s="89"/>
      <c r="P27" s="87"/>
    </row>
    <row r="28" spans="1:16" s="14" customFormat="1" ht="16.5">
      <c r="A28" s="64">
        <v>24</v>
      </c>
      <c r="B28" s="64" t="s">
        <v>111</v>
      </c>
      <c r="C28" s="88">
        <v>230</v>
      </c>
      <c r="D28" s="89"/>
      <c r="E28" s="89"/>
      <c r="F28" s="89"/>
      <c r="G28" s="89"/>
      <c r="H28" s="89"/>
      <c r="I28" s="89">
        <v>40</v>
      </c>
      <c r="J28" s="89">
        <v>40</v>
      </c>
      <c r="K28" s="89">
        <v>40</v>
      </c>
      <c r="L28" s="89">
        <v>40</v>
      </c>
      <c r="M28" s="89">
        <v>40</v>
      </c>
      <c r="N28" s="89">
        <v>30</v>
      </c>
      <c r="O28" s="89"/>
      <c r="P28" s="87"/>
    </row>
    <row r="29" spans="1:16" ht="15.75">
      <c r="A29" s="64"/>
      <c r="B29" s="77" t="s">
        <v>100</v>
      </c>
      <c r="C29" s="123">
        <f>SUM(C5:C28)</f>
        <v>2889</v>
      </c>
      <c r="D29" s="86">
        <f>SUM(D5:D28)</f>
        <v>3</v>
      </c>
      <c r="E29" s="86">
        <f t="shared" ref="E29:N29" si="0">SUM(E5:E28)</f>
        <v>225</v>
      </c>
      <c r="F29" s="86">
        <f t="shared" si="0"/>
        <v>264</v>
      </c>
      <c r="G29" s="86">
        <f t="shared" si="0"/>
        <v>518</v>
      </c>
      <c r="H29" s="86">
        <f t="shared" si="0"/>
        <v>200</v>
      </c>
      <c r="I29" s="84">
        <f t="shared" si="0"/>
        <v>375</v>
      </c>
      <c r="J29" s="84">
        <f t="shared" si="0"/>
        <v>71</v>
      </c>
      <c r="K29" s="84">
        <f t="shared" si="0"/>
        <v>72</v>
      </c>
      <c r="L29" s="84">
        <f t="shared" si="0"/>
        <v>411</v>
      </c>
      <c r="M29" s="84">
        <f t="shared" si="0"/>
        <v>373</v>
      </c>
      <c r="N29" s="84">
        <f t="shared" si="0"/>
        <v>375</v>
      </c>
      <c r="O29" s="84">
        <f>SUM(O5:O28)</f>
        <v>2</v>
      </c>
      <c r="P29" s="87"/>
    </row>
    <row r="30" spans="1:16" ht="15.75">
      <c r="B30" s="78"/>
      <c r="C30" s="63"/>
      <c r="D30" s="79"/>
      <c r="E30" s="79"/>
      <c r="F30" s="79"/>
      <c r="G30" s="79"/>
      <c r="H30" s="79"/>
      <c r="I30" s="79"/>
      <c r="J30" s="79"/>
      <c r="K30" s="79"/>
      <c r="L30" s="79"/>
      <c r="M30" s="63"/>
      <c r="N30" s="63"/>
      <c r="O30" s="63"/>
    </row>
    <row r="31" spans="1:16">
      <c r="D31" s="4"/>
      <c r="E31" s="4"/>
      <c r="F31" s="2"/>
      <c r="G31" s="4"/>
      <c r="H31" s="2"/>
      <c r="I31" s="2"/>
      <c r="J31" s="2"/>
      <c r="K31" s="2"/>
      <c r="L31" s="2"/>
    </row>
    <row r="32" spans="1:16">
      <c r="D32" s="4"/>
      <c r="E32" s="4"/>
      <c r="F32" s="2"/>
      <c r="G32" s="4"/>
      <c r="H32" s="2"/>
      <c r="I32" s="2"/>
      <c r="J32" s="2"/>
      <c r="K32" s="2"/>
      <c r="L32" s="2"/>
    </row>
  </sheetData>
  <mergeCells count="2">
    <mergeCell ref="B1:L1"/>
    <mergeCell ref="B2:O3"/>
  </mergeCells>
  <phoneticPr fontId="4" type="noConversion"/>
  <pageMargins left="0" right="0" top="0.51181102362204722" bottom="0.5511811023622047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Общая</vt:lpstr>
      <vt:lpstr>Профосмотры несовершеннолетних</vt:lpstr>
      <vt:lpstr>Дети -сироты В ТЖС</vt:lpstr>
      <vt:lpstr>Оставшиеся без попечения</vt:lpstr>
      <vt:lpstr>'Дети -сироты В ТЖС'!Область_печати</vt:lpstr>
      <vt:lpstr>'Оставшиеся без попечения'!Область_печати</vt:lpstr>
      <vt:lpstr>'Профосмотры несовершеннолетних'!Область_печати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2016-12-06T02:55:39Z</cp:lastPrinted>
  <dcterms:created xsi:type="dcterms:W3CDTF">2006-09-16T00:00:00Z</dcterms:created>
  <dcterms:modified xsi:type="dcterms:W3CDTF">2024-01-31T08:24:52Z</dcterms:modified>
</cp:coreProperties>
</file>