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45" windowHeight="9135" tabRatio="756" firstSheet="1" activeTab="2"/>
  </bookViews>
  <sheets>
    <sheet name="Общая" sheetId="8" state="hidden" r:id="rId1"/>
    <sheet name="Профосмотры несовершеннолетних" sheetId="3" r:id="rId2"/>
    <sheet name="Дети -сироты В ТЖС" sheetId="5" r:id="rId3"/>
    <sheet name="Оставшиеся без попечения" sheetId="10" r:id="rId4"/>
  </sheets>
  <definedNames>
    <definedName name="_xlnm._FilterDatabase" localSheetId="1" hidden="1">'Профосмотры несовершеннолетних'!$A$8:$O$33</definedName>
    <definedName name="_xlnm.Print_Area" localSheetId="2">'Дети -сироты В ТЖС'!$A$2:$O$36</definedName>
    <definedName name="_xlnm.Print_Area" localSheetId="3">'Оставшиеся без попечения'!$A$1:$O$32</definedName>
    <definedName name="_xlnm.Print_Area" localSheetId="1">'Профосмотры несовершеннолетних'!$A$1:$O$40</definedName>
  </definedNames>
  <calcPr calcId="152511"/>
</workbook>
</file>

<file path=xl/calcChain.xml><?xml version="1.0" encoding="utf-8"?>
<calcChain xmlns="http://schemas.openxmlformats.org/spreadsheetml/2006/main">
  <c r="M20" i="5" l="1"/>
  <c r="D32" i="10" l="1"/>
  <c r="E32" i="10"/>
  <c r="F32" i="10"/>
  <c r="G32" i="10"/>
  <c r="H32" i="10"/>
  <c r="I32" i="10"/>
  <c r="J32" i="10"/>
  <c r="K32" i="10"/>
  <c r="L32" i="10"/>
  <c r="M32" i="10"/>
  <c r="N32" i="10"/>
  <c r="O32" i="10"/>
  <c r="C32" i="10"/>
  <c r="D37" i="3"/>
  <c r="E37" i="3"/>
  <c r="F37" i="3"/>
  <c r="G37" i="3"/>
  <c r="H37" i="3"/>
  <c r="I37" i="3"/>
  <c r="J37" i="3"/>
  <c r="K37" i="3"/>
  <c r="L37" i="3"/>
  <c r="M37" i="3"/>
  <c r="N37" i="3"/>
  <c r="O37" i="3"/>
  <c r="E20" i="5" l="1"/>
  <c r="F20" i="5"/>
  <c r="G20" i="5"/>
  <c r="H20" i="5"/>
  <c r="I20" i="5"/>
  <c r="L20" i="5"/>
  <c r="C20" i="5" l="1"/>
  <c r="C37" i="3" l="1"/>
  <c r="H21" i="8" l="1"/>
  <c r="D21" i="8" s="1"/>
  <c r="H6" i="8"/>
  <c r="D6" i="8" s="1"/>
  <c r="H7" i="8"/>
  <c r="D7" i="8" s="1"/>
  <c r="H8" i="8"/>
  <c r="D8" i="8" s="1"/>
  <c r="H9" i="8"/>
  <c r="E9" i="8"/>
  <c r="H10" i="8"/>
  <c r="D10" i="8" s="1"/>
  <c r="H11" i="8"/>
  <c r="D11" i="8" s="1"/>
  <c r="H12" i="8"/>
  <c r="D12" i="8" s="1"/>
  <c r="H13" i="8"/>
  <c r="D13" i="8" s="1"/>
  <c r="H14" i="8"/>
  <c r="D14" i="8" s="1"/>
  <c r="H15" i="8"/>
  <c r="D15" i="8" s="1"/>
  <c r="H16" i="8"/>
  <c r="H17" i="8"/>
  <c r="D17" i="8" s="1"/>
  <c r="H18" i="8"/>
  <c r="D18" i="8" s="1"/>
  <c r="H19" i="8"/>
  <c r="D19" i="8" s="1"/>
  <c r="H20" i="8"/>
  <c r="D20" i="8" s="1"/>
  <c r="H22" i="8"/>
  <c r="D22" i="8" s="1"/>
  <c r="H23" i="8"/>
  <c r="D23" i="8" s="1"/>
  <c r="H24" i="8"/>
  <c r="D24" i="8" s="1"/>
  <c r="H25" i="8"/>
  <c r="H26" i="8"/>
  <c r="D26" i="8" s="1"/>
  <c r="E26" i="8"/>
  <c r="H27" i="8"/>
  <c r="E27" i="8"/>
  <c r="H28" i="8"/>
  <c r="D28" i="8" s="1"/>
  <c r="H29" i="8"/>
  <c r="D29" i="8" s="1"/>
  <c r="E29" i="8"/>
  <c r="H30" i="8"/>
  <c r="D30" i="8" s="1"/>
  <c r="H31" i="8"/>
  <c r="D31" i="8" s="1"/>
  <c r="H32" i="8"/>
  <c r="D32" i="8" s="1"/>
  <c r="E32" i="8"/>
  <c r="E31" i="8"/>
  <c r="E30" i="8"/>
  <c r="E28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E6" i="8"/>
  <c r="E33" i="8" s="1"/>
  <c r="R33" i="8"/>
  <c r="Q33" i="8"/>
  <c r="P33" i="8"/>
  <c r="O33" i="8"/>
  <c r="N33" i="8"/>
  <c r="M33" i="8"/>
  <c r="L33" i="8"/>
  <c r="K33" i="8"/>
  <c r="J33" i="8"/>
  <c r="I33" i="8"/>
  <c r="C33" i="8"/>
  <c r="S33" i="8"/>
  <c r="F31" i="8" l="1"/>
  <c r="F10" i="8"/>
  <c r="F22" i="8"/>
  <c r="F32" i="8"/>
  <c r="F19" i="8"/>
  <c r="F23" i="8"/>
  <c r="F30" i="8"/>
  <c r="F8" i="8"/>
  <c r="F17" i="8"/>
  <c r="F26" i="8"/>
  <c r="F28" i="8"/>
  <c r="F25" i="8"/>
  <c r="F21" i="8"/>
  <c r="F24" i="8"/>
  <c r="F20" i="8"/>
  <c r="F16" i="8"/>
  <c r="F18" i="8"/>
  <c r="F9" i="8"/>
  <c r="F7" i="8"/>
  <c r="F15" i="8"/>
  <c r="F27" i="8"/>
  <c r="D25" i="8"/>
  <c r="D16" i="8"/>
  <c r="F11" i="8"/>
  <c r="H33" i="8"/>
  <c r="D33" i="8" s="1"/>
  <c r="F6" i="8"/>
  <c r="F13" i="8"/>
  <c r="F29" i="8"/>
  <c r="F14" i="8"/>
  <c r="D27" i="8"/>
  <c r="F12" i="8"/>
  <c r="D9" i="8"/>
  <c r="F33" i="8" l="1"/>
</calcChain>
</file>

<file path=xl/sharedStrings.xml><?xml version="1.0" encoding="utf-8"?>
<sst xmlns="http://schemas.openxmlformats.org/spreadsheetml/2006/main" count="171" uniqueCount="128">
  <si>
    <t>всего</t>
  </si>
  <si>
    <t>1 группа (человек)</t>
  </si>
  <si>
    <t>2 группа (человек)</t>
  </si>
  <si>
    <t>3 группа (человек)</t>
  </si>
  <si>
    <t>представлено счетов к оплате</t>
  </si>
  <si>
    <t>из них оплачено</t>
  </si>
  <si>
    <t>Число детей, прошедших 1 этап профилактических осмотров</t>
  </si>
  <si>
    <t>в т.ч. 1 года жизни</t>
  </si>
  <si>
    <t xml:space="preserve">с применением мобильных медицинских комплексов </t>
  </si>
  <si>
    <t>4 группа (человек)</t>
  </si>
  <si>
    <t>5 группа (человек)</t>
  </si>
  <si>
    <t>Число законченных случаев 1 этапа профилактических осмотров</t>
  </si>
  <si>
    <t>Число детей, направленных на 2 этап профилактических осмотров</t>
  </si>
  <si>
    <t>из них завершили 2 этап профилактических осмотров</t>
  </si>
  <si>
    <t>Распределение детей, прошедших 1 этап профилактических осмотров, по группам  здоровья</t>
  </si>
  <si>
    <t>МАУЗ «Александровская ЦРБ»</t>
  </si>
  <si>
    <t>МБУЗ «Асиновская ЦРБ»</t>
  </si>
  <si>
    <t>МБУЗ «Бакчарская ЦРБ»</t>
  </si>
  <si>
    <t>МБУЗ «Верхнекетская ЦРБ»</t>
  </si>
  <si>
    <t>МБУЗ «Зырянская ЦРБ»</t>
  </si>
  <si>
    <t>МБУЗ «Каргасокская ЦРБ</t>
  </si>
  <si>
    <t>МБУЗ «Кожевниковская ЦРБ</t>
  </si>
  <si>
    <t>МБУЗ «Колпашевская ЦРБ</t>
  </si>
  <si>
    <t>МБУЗ «Кривошеинская ЦРБ»</t>
  </si>
  <si>
    <t>МБУЗ «Молчановская ЦРБ»</t>
  </si>
  <si>
    <t>МБУЗ «Парабельская ЦРБ»</t>
  </si>
  <si>
    <t>МБУЗ «Первомайская ЦРБ»</t>
  </si>
  <si>
    <t>МБУЗ «Тегульдетская ЦРБ»</t>
  </si>
  <si>
    <t>МБУЗ «Томская ЦРБ»</t>
  </si>
  <si>
    <t>МБУЗ «Светленская РБ №1»</t>
  </si>
  <si>
    <t>МБУЗ «Лоскутовская ЦРП №1»</t>
  </si>
  <si>
    <t>МБУЗ «Моряковская УБ»</t>
  </si>
  <si>
    <t>МБУЗ «Чаинская ЦРБ»</t>
  </si>
  <si>
    <t>МБУЗ «Шегарская ЦРБ»</t>
  </si>
  <si>
    <t>МБУЗ «МСЧ г. Кедровый»</t>
  </si>
  <si>
    <t>МБУЗ «ГБ» г. Стрежевой</t>
  </si>
  <si>
    <t>ФГБУЗ «Поликлиника ТНЦ СОРАН»</t>
  </si>
  <si>
    <t>МБЛПУ "Детская больница № 2"</t>
  </si>
  <si>
    <t>МБЛПУ "Детская поликлиника № 3"</t>
  </si>
  <si>
    <t>Поликлиника МСЧ №2</t>
  </si>
  <si>
    <t>на 11</t>
  </si>
  <si>
    <t>ОДБ</t>
  </si>
  <si>
    <t>9мес</t>
  </si>
  <si>
    <t>ТОМСКАЯ ОБЛАСТЬ</t>
  </si>
  <si>
    <t>План на 2013 год</t>
  </si>
  <si>
    <t>ВСЕГО</t>
  </si>
  <si>
    <t>МБЛПУ "Детская больница №1"</t>
  </si>
  <si>
    <t>ФГБУЗ «КБ №81 ФМБА»</t>
  </si>
  <si>
    <t>Наименование ЛПУ</t>
  </si>
  <si>
    <t>ИТОГО</t>
  </si>
  <si>
    <t>Сведения о профилактических осмотрах детей по состоянию на 12 ноября 2013 года</t>
  </si>
  <si>
    <t>Исполнение плана (%%)</t>
  </si>
  <si>
    <t>Внесено учреждением в  систему мониторинга Минздрава РФ</t>
  </si>
  <si>
    <t>Медицинские организации, осуществляющие профилактические осмотры в 2013 г.</t>
  </si>
  <si>
    <t>Исполнение по мониторингу от факта исполнения (%%)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</si>
  <si>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</si>
  <si>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</si>
  <si>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</si>
  <si>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</si>
  <si>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</si>
  <si>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</si>
  <si>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</si>
  <si>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</si>
  <si>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</si>
  <si>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</si>
  <si>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</si>
  <si>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</si>
  <si>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ОГАУЗ «Александровская районная больница»</t>
  </si>
  <si>
    <t>ОГБУЗ «Асиновская районная больница»</t>
  </si>
  <si>
    <t>ОГБУЗ «Бакчарская районная больница»</t>
  </si>
  <si>
    <t>ОГБУЗ  «Верхнекетская районная больница»</t>
  </si>
  <si>
    <t>ОГБУЗ  «Зырянская районная больница»</t>
  </si>
  <si>
    <t>ОГБУЗ  «Каргасокская районная больница»</t>
  </si>
  <si>
    <t>ОГАУЗ  «Кожевниковская районная больница»</t>
  </si>
  <si>
    <t>ОГАУЗ  «Колпашевская районная больница»</t>
  </si>
  <si>
    <t>ОГАУЗ  «Кривошеинская районная больница»</t>
  </si>
  <si>
    <t>ОГБУЗ  «Молчановская районная больница»</t>
  </si>
  <si>
    <t>ОГБУЗ  «Парабельская районная больница»</t>
  </si>
  <si>
    <t>ОГБУЗ  «Первомайская районная больница»</t>
  </si>
  <si>
    <t>ОГБУЗ  «Тегульдетская районная больница»</t>
  </si>
  <si>
    <t>ОГАУЗ  «Томская районная больница»</t>
  </si>
  <si>
    <t>ОГАУЗ «Светленская районная больница»</t>
  </si>
  <si>
    <t>ОГБУЗ «Чаинская районная больница»</t>
  </si>
  <si>
    <t>ОГАУЗ  «Стрежевская городская больница»</t>
  </si>
  <si>
    <t xml:space="preserve">ФГБУ «СибФНКЦ ФМБА России» </t>
  </si>
  <si>
    <t xml:space="preserve">ОГБУЗ «Поликлиника ТНЦ СО РАН» </t>
  </si>
  <si>
    <t>ОГАУЗ  «Детская больница №1»</t>
  </si>
  <si>
    <t>ОГАУЗ  «Детская городская больница № 2»</t>
  </si>
  <si>
    <t>ОГБУЗ  «Медико-санитарная часть № 2»</t>
  </si>
  <si>
    <t>ООО  «Центр семейной медицины»</t>
  </si>
  <si>
    <t>ОГАУЗ «Межвузовская поликлиника»</t>
  </si>
  <si>
    <t>Наименование медициенской организации</t>
  </si>
  <si>
    <t>ОГБУЗ «Асиновская районная больница»»</t>
  </si>
  <si>
    <t>ОГБУЗ «Зырянская районная больница»</t>
  </si>
  <si>
    <t>ОГАУЗ «Кожевниковская районная больница»</t>
  </si>
  <si>
    <t>ОГАУЗ «Колпашевская районная больница»</t>
  </si>
  <si>
    <t>ОГБУЗ «Молчановская районная больница»</t>
  </si>
  <si>
    <t>ОГАУЗ «Моряковская участковая больница»</t>
  </si>
  <si>
    <t>ОГАУЗ «Детская больница №1»</t>
  </si>
  <si>
    <t>ОГАУЗ «Детская городская больница №2»</t>
  </si>
  <si>
    <t xml:space="preserve">    ВСЕГО</t>
  </si>
  <si>
    <t>ОГБУЗ «Верхнекетская районная больница»</t>
  </si>
  <si>
    <t>ОГБУЗ «Каргасокская районная больница»</t>
  </si>
  <si>
    <t>ОГАУЗ «Кривошеинская районная больница»</t>
  </si>
  <si>
    <t>ОГБУЗ «Парабельская районная больница»</t>
  </si>
  <si>
    <t>ОГБУЗ «Первомайская районная больница»</t>
  </si>
  <si>
    <t>ОГБУЗ «Тегульдетская районная больница»</t>
  </si>
  <si>
    <t>ОГАУЗ «Томская районная больница»</t>
  </si>
  <si>
    <t>ОГБУЗ «Шегарская районная больница»</t>
  </si>
  <si>
    <t>ОГАУЗ «Стрежевская городская больница»</t>
  </si>
  <si>
    <t>ОГБУЗ «Медико-санитарная часть №2»</t>
  </si>
  <si>
    <t>ФГБУ «СибФНКЦ ФМБА России»</t>
  </si>
  <si>
    <t>Приложение №1</t>
  </si>
  <si>
    <t xml:space="preserve">                                к письму ДЗТО от ________№____</t>
  </si>
  <si>
    <t>к письму ДЗТО от _____№________</t>
  </si>
  <si>
    <t>к письму ДЗТО от _______№_________</t>
  </si>
  <si>
    <t>ОГАУЗ «Моряковская участковая больница им.В.С.Демьянова»</t>
  </si>
  <si>
    <t>ОГАУЗ  «Моряковская участковая больница им.В.С.Демьянова»</t>
  </si>
  <si>
    <t>ОГАУЗ  «Шегарская районная больница»</t>
  </si>
  <si>
    <t>План-график по профилактическим осмотрам детей на 2023 год</t>
  </si>
  <si>
    <t>План 2023</t>
  </si>
  <si>
    <t>ОГАУЗ  «Лоскутовская районная поликлиника»</t>
  </si>
  <si>
    <t>План-график по диспансеризации детей-сирот и детей в ТЖС на 2023 год</t>
  </si>
  <si>
    <t>План-график по диспансеризации детей, оставшихся без попечения родителей, в том числе усыновленных (удочеренных), принятых под опеку (попечительство) в приемную и патронатную семью на 2023 год</t>
  </si>
  <si>
    <t>ОГАУЗ «Лоскутовская районная поликлиника»</t>
  </si>
  <si>
    <t>ООО "Сантэ"</t>
  </si>
  <si>
    <t xml:space="preserve"> </t>
  </si>
  <si>
    <t xml:space="preserve">         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</si>
</sst>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/>
    <xf numFmtId="0" fontId="7" fillId="0" borderId="0"/>
    <xf numFmtId="0" fontId="1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6" fillId="13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0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0" fontId="3" fillId="13" borderId="11" xfId="0" applyFont="1" applyFill="1" applyBorder="1"/>
    <xf numFmtId="0" fontId="6" fillId="13" borderId="4" xfId="0" applyFont="1" applyFill="1" applyBorder="1" applyAlignment="1">
      <alignment horizontal="right" vertical="center"/>
    </xf>
    <xf numFmtId="0" fontId="6" fillId="13" borderId="4" xfId="0" applyNumberFormat="1" applyFont="1" applyFill="1" applyBorder="1" applyAlignment="1">
      <alignment horizontal="right" vertical="center"/>
    </xf>
    <xf numFmtId="0" fontId="6" fillId="13" borderId="12" xfId="0" applyFont="1" applyFill="1" applyBorder="1" applyAlignment="1">
      <alignment horizontal="right" vertical="center"/>
    </xf>
    <xf numFmtId="1" fontId="3" fillId="14" borderId="1" xfId="0" applyNumberFormat="1" applyFont="1" applyFill="1" applyBorder="1" applyAlignment="1">
      <alignment horizontal="right" vertical="center"/>
    </xf>
    <xf numFmtId="0" fontId="0" fillId="0" borderId="1" xfId="0" applyBorder="1" applyAlignment="1"/>
    <xf numFmtId="0" fontId="3" fillId="0" borderId="1" xfId="0" applyFont="1" applyFill="1" applyBorder="1" applyAlignment="1"/>
    <xf numFmtId="14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8" fillId="14" borderId="1" xfId="0" applyFont="1" applyFill="1" applyBorder="1" applyAlignment="1">
      <alignment horizontal="right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2" xfId="0" applyNumberFormat="1" applyFont="1" applyFill="1" applyBorder="1" applyAlignment="1">
      <alignment horizontal="right" vertical="center"/>
    </xf>
    <xf numFmtId="0" fontId="3" fillId="15" borderId="1" xfId="0" applyNumberFormat="1" applyFont="1" applyFill="1" applyBorder="1" applyAlignment="1">
      <alignment horizontal="right" vertical="center"/>
    </xf>
    <xf numFmtId="1" fontId="8" fillId="14" borderId="1" xfId="0" applyNumberFormat="1" applyFont="1" applyFill="1" applyBorder="1" applyAlignment="1">
      <alignment horizontal="right" vertical="center"/>
    </xf>
    <xf numFmtId="0" fontId="3" fillId="15" borderId="2" xfId="0" applyFont="1" applyFill="1" applyBorder="1" applyAlignment="1">
      <alignment horizontal="right" vertical="center"/>
    </xf>
    <xf numFmtId="2" fontId="6" fillId="13" borderId="2" xfId="0" applyNumberFormat="1" applyFont="1" applyFill="1" applyBorder="1" applyAlignment="1">
      <alignment horizontal="right" vertical="center"/>
    </xf>
    <xf numFmtId="0" fontId="5" fillId="15" borderId="4" xfId="0" applyFont="1" applyFill="1" applyBorder="1" applyAlignment="1">
      <alignment horizontal="center" vertical="center" textRotation="90" wrapText="1"/>
    </xf>
    <xf numFmtId="0" fontId="5" fillId="14" borderId="4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Alignment="1">
      <alignment horizontal="center"/>
    </xf>
    <xf numFmtId="0" fontId="5" fillId="16" borderId="4" xfId="0" applyFont="1" applyFill="1" applyBorder="1" applyAlignment="1">
      <alignment horizontal="center" vertical="center" textRotation="90" wrapText="1"/>
    </xf>
    <xf numFmtId="0" fontId="5" fillId="16" borderId="7" xfId="0" applyFont="1" applyFill="1" applyBorder="1" applyAlignment="1">
      <alignment horizontal="center" vertical="center"/>
    </xf>
    <xf numFmtId="2" fontId="5" fillId="16" borderId="2" xfId="0" applyNumberFormat="1" applyFont="1" applyFill="1" applyBorder="1" applyAlignment="1">
      <alignment horizontal="right" vertical="center"/>
    </xf>
    <xf numFmtId="4" fontId="5" fillId="16" borderId="2" xfId="0" applyNumberFormat="1" applyFont="1" applyFill="1" applyBorder="1" applyAlignment="1">
      <alignment horizontal="right" vertical="center"/>
    </xf>
    <xf numFmtId="2" fontId="6" fillId="16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" xfId="19" applyFont="1" applyFill="1" applyBorder="1" applyAlignment="1">
      <alignment vertical="center"/>
    </xf>
    <xf numFmtId="1" fontId="3" fillId="14" borderId="2" xfId="0" applyNumberFormat="1" applyFont="1" applyFill="1" applyBorder="1" applyAlignment="1">
      <alignment horizontal="right" vertical="center"/>
    </xf>
    <xf numFmtId="1" fontId="3" fillId="14" borderId="1" xfId="0" applyNumberFormat="1" applyFont="1" applyFill="1" applyBorder="1" applyAlignment="1">
      <alignment horizontal="right"/>
    </xf>
    <xf numFmtId="1" fontId="8" fillId="14" borderId="1" xfId="0" applyNumberFormat="1" applyFont="1" applyFill="1" applyBorder="1" applyAlignment="1">
      <alignment horizontal="right"/>
    </xf>
    <xf numFmtId="1" fontId="8" fillId="14" borderId="1" xfId="19" applyNumberFormat="1" applyFont="1" applyFill="1" applyBorder="1" applyAlignment="1">
      <alignment horizontal="right" vertical="center"/>
    </xf>
    <xf numFmtId="1" fontId="6" fillId="13" borderId="4" xfId="0" applyNumberFormat="1" applyFont="1" applyFill="1" applyBorder="1" applyAlignment="1">
      <alignment horizontal="right" vertical="center"/>
    </xf>
    <xf numFmtId="1" fontId="3" fillId="15" borderId="2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16" fontId="3" fillId="0" borderId="0" xfId="0" applyNumberFormat="1" applyFont="1" applyFill="1"/>
    <xf numFmtId="0" fontId="3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1" fontId="3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12" fillId="17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4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24" xfId="0" applyFont="1" applyFill="1" applyBorder="1"/>
    <xf numFmtId="0" fontId="11" fillId="0" borderId="6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1" fontId="9" fillId="0" borderId="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11" fillId="0" borderId="2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3" fillId="17" borderId="0" xfId="0" applyFont="1" applyFill="1"/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vertical="center" wrapText="1"/>
    </xf>
    <xf numFmtId="0" fontId="11" fillId="17" borderId="0" xfId="0" applyFont="1" applyFill="1"/>
    <xf numFmtId="0" fontId="11" fillId="17" borderId="1" xfId="0" applyFont="1" applyFill="1" applyBorder="1"/>
    <xf numFmtId="0" fontId="11" fillId="17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wrapText="1"/>
    </xf>
    <xf numFmtId="1" fontId="18" fillId="17" borderId="1" xfId="0" applyNumberFormat="1" applyFont="1" applyFill="1" applyBorder="1" applyAlignment="1">
      <alignment horizontal="center" vertical="center"/>
    </xf>
    <xf numFmtId="0" fontId="3" fillId="17" borderId="0" xfId="0" applyFont="1" applyFill="1" applyBorder="1"/>
    <xf numFmtId="1" fontId="3" fillId="17" borderId="0" xfId="0" applyNumberFormat="1" applyFont="1" applyFill="1" applyBorder="1"/>
    <xf numFmtId="0" fontId="18" fillId="17" borderId="1" xfId="0" applyFont="1" applyFill="1" applyBorder="1" applyAlignment="1">
      <alignment horizontal="center"/>
    </xf>
    <xf numFmtId="0" fontId="18" fillId="17" borderId="15" xfId="0" applyFont="1" applyFill="1" applyBorder="1"/>
    <xf numFmtId="0" fontId="18" fillId="17" borderId="15" xfId="0" applyFont="1" applyFill="1" applyBorder="1" applyAlignment="1">
      <alignment horizontal="center"/>
    </xf>
    <xf numFmtId="0" fontId="19" fillId="17" borderId="24" xfId="0" applyFont="1" applyFill="1" applyBorder="1" applyAlignment="1">
      <alignment horizontal="center" vertical="center" wrapText="1"/>
    </xf>
    <xf numFmtId="1" fontId="18" fillId="17" borderId="2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1" fontId="18" fillId="17" borderId="15" xfId="0" applyNumberFormat="1" applyFont="1" applyFill="1" applyBorder="1" applyAlignment="1">
      <alignment horizontal="center" vertical="center"/>
    </xf>
    <xf numFmtId="1" fontId="18" fillId="17" borderId="1" xfId="0" applyNumberFormat="1" applyFont="1" applyFill="1" applyBorder="1" applyAlignment="1">
      <alignment horizontal="center"/>
    </xf>
    <xf numFmtId="0" fontId="14" fillId="17" borderId="1" xfId="0" applyFont="1" applyFill="1" applyBorder="1"/>
    <xf numFmtId="0" fontId="15" fillId="17" borderId="1" xfId="0" applyFont="1" applyFill="1" applyBorder="1" applyAlignment="1">
      <alignment horizontal="center" vertical="center" wrapText="1"/>
    </xf>
    <xf numFmtId="1" fontId="14" fillId="17" borderId="1" xfId="0" applyNumberFormat="1" applyFont="1" applyFill="1" applyBorder="1" applyAlignment="1">
      <alignment horizontal="center" vertical="center"/>
    </xf>
    <xf numFmtId="1" fontId="14" fillId="17" borderId="23" xfId="0" applyNumberFormat="1" applyFont="1" applyFill="1" applyBorder="1" applyAlignment="1">
      <alignment horizontal="center" vertical="center"/>
    </xf>
    <xf numFmtId="0" fontId="14" fillId="17" borderId="0" xfId="0" applyFont="1" applyFill="1"/>
    <xf numFmtId="0" fontId="11" fillId="17" borderId="0" xfId="0" applyFont="1" applyFill="1" applyAlignment="1">
      <alignment horizontal="center"/>
    </xf>
    <xf numFmtId="1" fontId="3" fillId="17" borderId="0" xfId="0" applyNumberFormat="1" applyFont="1" applyFill="1" applyAlignment="1">
      <alignment horizontal="center"/>
    </xf>
    <xf numFmtId="1" fontId="3" fillId="17" borderId="1" xfId="0" applyNumberFormat="1" applyFont="1" applyFill="1" applyBorder="1" applyAlignment="1">
      <alignment horizontal="center" vertical="center"/>
    </xf>
    <xf numFmtId="1" fontId="11" fillId="17" borderId="1" xfId="0" applyNumberFormat="1" applyFont="1" applyFill="1" applyBorder="1" applyAlignment="1">
      <alignment horizontal="center" vertical="center"/>
    </xf>
    <xf numFmtId="1" fontId="11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wrapText="1"/>
    </xf>
    <xf numFmtId="0" fontId="11" fillId="17" borderId="1" xfId="0" applyFont="1" applyFill="1" applyBorder="1" applyAlignment="1">
      <alignment horizontal="center" vertical="top" wrapText="1"/>
    </xf>
    <xf numFmtId="1" fontId="20" fillId="17" borderId="1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0" fontId="11" fillId="17" borderId="0" xfId="0" applyFont="1" applyFill="1" applyBorder="1" applyAlignment="1">
      <alignment horizontal="center" vertical="center" wrapText="1"/>
    </xf>
    <xf numFmtId="0" fontId="17" fillId="17" borderId="0" xfId="0" applyFont="1" applyFill="1" applyAlignment="1">
      <alignment horizontal="center" vertical="center" wrapText="1"/>
    </xf>
    <xf numFmtId="0" fontId="11" fillId="17" borderId="25" xfId="0" applyFont="1" applyFill="1" applyBorder="1" applyAlignment="1">
      <alignment horizontal="center" vertical="center" wrapText="1"/>
    </xf>
    <xf numFmtId="0" fontId="17" fillId="17" borderId="25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wrapText="1"/>
    </xf>
    <xf numFmtId="0" fontId="0" fillId="17" borderId="0" xfId="0" applyFill="1" applyAlignment="1">
      <alignment horizontal="center" wrapText="1"/>
    </xf>
    <xf numFmtId="0" fontId="3" fillId="17" borderId="0" xfId="0" applyFont="1" applyFill="1" applyAlignment="1"/>
    <xf numFmtId="0" fontId="0" fillId="17" borderId="0" xfId="0" applyFill="1" applyAlignment="1"/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Excel Built-in Normal" xfId="19"/>
    <cellStyle name="Обычный" xfId="0" builtinId="0"/>
    <cellStyle name="Обычный 2" xfId="20"/>
    <cellStyle name="Обычный 3" xfId="21"/>
    <cellStyle name="Обычный 4" xfId="22"/>
    <cellStyle name="Обычный 5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5" workbookViewId="0">
      <selection activeCell="H37" sqref="H37"/>
    </sheetView>
  </sheetViews>
  <sheetFormatPr defaultRowHeight="15" x14ac:dyDescent="0.25"/>
  <cols>
    <col min="1" max="1" width="4" style="2" customWidth="1"/>
    <col min="2" max="2" width="40.140625" style="2" customWidth="1"/>
    <col min="3" max="3" width="7.85546875" style="2" customWidth="1"/>
    <col min="4" max="4" width="6.28515625" style="4" customWidth="1"/>
    <col min="5" max="5" width="7.28515625" style="2" customWidth="1"/>
    <col min="6" max="6" width="8" style="4" customWidth="1"/>
    <col min="7" max="7" width="5.140625" style="2" hidden="1" customWidth="1"/>
    <col min="8" max="8" width="7.5703125" style="2" customWidth="1"/>
    <col min="9" max="9" width="8" style="2" customWidth="1"/>
    <col min="10" max="10" width="8.140625" style="2" customWidth="1"/>
    <col min="11" max="11" width="7.140625" style="2" customWidth="1"/>
    <col min="12" max="13" width="7.5703125" style="2" customWidth="1"/>
    <col min="14" max="14" width="7.42578125" style="2" customWidth="1"/>
    <col min="15" max="15" width="7.85546875" style="2" customWidth="1"/>
    <col min="16" max="16" width="9.42578125" style="2" customWidth="1"/>
    <col min="17" max="17" width="9.140625" style="2"/>
    <col min="18" max="18" width="8.5703125" style="2" customWidth="1"/>
    <col min="19" max="19" width="8.140625" style="2" customWidth="1"/>
    <col min="20" max="16384" width="9.140625" style="2"/>
  </cols>
  <sheetData>
    <row r="1" spans="1:19" x14ac:dyDescent="0.2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.75" thickBot="1" x14ac:dyDescent="0.3">
      <c r="A2" s="138" t="s">
        <v>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60" customHeight="1" x14ac:dyDescent="0.25">
      <c r="A3" s="139" t="s">
        <v>53</v>
      </c>
      <c r="B3" s="140"/>
      <c r="C3" s="140"/>
      <c r="D3" s="140"/>
      <c r="E3" s="140"/>
      <c r="F3" s="141"/>
      <c r="G3" s="13"/>
      <c r="H3" s="142" t="s">
        <v>6</v>
      </c>
      <c r="I3" s="142"/>
      <c r="J3" s="142"/>
      <c r="K3" s="142" t="s">
        <v>14</v>
      </c>
      <c r="L3" s="142"/>
      <c r="M3" s="142"/>
      <c r="N3" s="142"/>
      <c r="O3" s="142"/>
      <c r="P3" s="142" t="s">
        <v>11</v>
      </c>
      <c r="Q3" s="142"/>
      <c r="R3" s="143" t="s">
        <v>12</v>
      </c>
      <c r="S3" s="145" t="s">
        <v>13</v>
      </c>
    </row>
    <row r="4" spans="1:19" s="4" customFormat="1" ht="156" customHeight="1" thickBot="1" x14ac:dyDescent="0.25">
      <c r="A4" s="147" t="s">
        <v>48</v>
      </c>
      <c r="B4" s="148"/>
      <c r="C4" s="34" t="s">
        <v>44</v>
      </c>
      <c r="D4" s="37" t="s">
        <v>51</v>
      </c>
      <c r="E4" s="34" t="s">
        <v>52</v>
      </c>
      <c r="F4" s="37" t="s">
        <v>54</v>
      </c>
      <c r="G4" s="16"/>
      <c r="H4" s="35" t="s">
        <v>0</v>
      </c>
      <c r="I4" s="16" t="s">
        <v>7</v>
      </c>
      <c r="J4" s="16" t="s">
        <v>8</v>
      </c>
      <c r="K4" s="16" t="s">
        <v>1</v>
      </c>
      <c r="L4" s="16" t="s">
        <v>2</v>
      </c>
      <c r="M4" s="16" t="s">
        <v>3</v>
      </c>
      <c r="N4" s="16" t="s">
        <v>9</v>
      </c>
      <c r="O4" s="16" t="s">
        <v>10</v>
      </c>
      <c r="P4" s="16" t="s">
        <v>4</v>
      </c>
      <c r="Q4" s="16" t="s">
        <v>5</v>
      </c>
      <c r="R4" s="144"/>
      <c r="S4" s="146"/>
    </row>
    <row r="5" spans="1:19" ht="15.75" thickBot="1" x14ac:dyDescent="0.3">
      <c r="A5" s="9"/>
      <c r="B5" s="10">
        <v>1</v>
      </c>
      <c r="C5" s="28">
        <v>2</v>
      </c>
      <c r="D5" s="38">
        <v>3</v>
      </c>
      <c r="E5" s="28">
        <v>4</v>
      </c>
      <c r="F5" s="38">
        <v>5</v>
      </c>
      <c r="G5" s="10"/>
      <c r="H5" s="11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2">
        <v>17</v>
      </c>
    </row>
    <row r="6" spans="1:19" x14ac:dyDescent="0.25">
      <c r="A6" s="8">
        <v>1</v>
      </c>
      <c r="B6" s="5" t="s">
        <v>15</v>
      </c>
      <c r="C6" s="29">
        <v>190</v>
      </c>
      <c r="D6" s="39" t="e">
        <f t="shared" ref="D6:D33" si="0">H6*100/C6</f>
        <v>#REF!</v>
      </c>
      <c r="E6" s="53" t="e">
        <f>'Профосмотры несовершеннолетних'!F9+#REF!+'Дети -сироты В ТЖС'!E11</f>
        <v>#REF!</v>
      </c>
      <c r="F6" s="39" t="e">
        <f>E6*100/H6</f>
        <v>#REF!</v>
      </c>
      <c r="G6" s="24"/>
      <c r="H6" s="48" t="e">
        <f>'Профосмотры несовершеннолетних'!H18+#REF!+'Дети -сироты В ТЖС'!G11</f>
        <v>#REF!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1:19" x14ac:dyDescent="0.25">
      <c r="A7" s="6">
        <v>2</v>
      </c>
      <c r="B7" s="1" t="s">
        <v>16</v>
      </c>
      <c r="C7" s="30">
        <v>800</v>
      </c>
      <c r="D7" s="39" t="e">
        <f t="shared" si="0"/>
        <v>#REF!</v>
      </c>
      <c r="E7" s="53" t="e">
        <f>'Профосмотры несовершеннолетних'!F10+#REF!+'Дети -сироты В ТЖС'!#REF!</f>
        <v>#REF!</v>
      </c>
      <c r="F7" s="39" t="e">
        <f t="shared" ref="F7:F33" si="1">E7*100/H7</f>
        <v>#REF!</v>
      </c>
      <c r="G7" s="25"/>
      <c r="H7" s="21" t="e">
        <f>'Профосмотры несовершеннолетних'!H10+#REF!+'Дети -сироты В ТЖС'!#REF!</f>
        <v>#REF!</v>
      </c>
      <c r="I7" s="42"/>
      <c r="J7" s="42"/>
      <c r="K7" s="42"/>
      <c r="L7" s="42"/>
      <c r="M7" s="42"/>
      <c r="N7" s="42"/>
      <c r="O7" s="42"/>
      <c r="P7" s="42"/>
      <c r="Q7" s="42"/>
      <c r="R7" s="44"/>
      <c r="S7" s="45"/>
    </row>
    <row r="8" spans="1:19" x14ac:dyDescent="0.25">
      <c r="A8" s="6">
        <v>3</v>
      </c>
      <c r="B8" s="1" t="s">
        <v>17</v>
      </c>
      <c r="C8" s="30">
        <v>300</v>
      </c>
      <c r="D8" s="39" t="e">
        <f t="shared" si="0"/>
        <v>#REF!</v>
      </c>
      <c r="E8" s="53" t="e">
        <f>'Профосмотры несовершеннолетних'!#REF!+#REF!+'Дети -сироты В ТЖС'!E12</f>
        <v>#REF!</v>
      </c>
      <c r="F8" s="39" t="e">
        <f t="shared" si="1"/>
        <v>#REF!</v>
      </c>
      <c r="G8" s="26"/>
      <c r="H8" s="21" t="e">
        <f>'Профосмотры несовершеннолетних'!#REF!+#REF!+'Дети -сироты В ТЖС'!G12</f>
        <v>#REF!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1:19" x14ac:dyDescent="0.25">
      <c r="A9" s="6">
        <v>4</v>
      </c>
      <c r="B9" s="1" t="s">
        <v>18</v>
      </c>
      <c r="C9" s="30">
        <v>310</v>
      </c>
      <c r="D9" s="39" t="e">
        <f t="shared" si="0"/>
        <v>#REF!</v>
      </c>
      <c r="E9" s="53" t="e">
        <f>'Профосмотры несовершеннолетних'!#REF!+#REF!+'Дети -сироты В ТЖС'!#REF!</f>
        <v>#REF!</v>
      </c>
      <c r="F9" s="39" t="e">
        <f t="shared" si="1"/>
        <v>#REF!</v>
      </c>
      <c r="G9" s="26" t="s">
        <v>41</v>
      </c>
      <c r="H9" s="21" t="e">
        <f>'Профосмотры несовершеннолетних'!#REF!+#REF!+'Дети -сироты В ТЖС'!#REF!</f>
        <v>#REF!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x14ac:dyDescent="0.25">
      <c r="A10" s="6">
        <v>5</v>
      </c>
      <c r="B10" s="1" t="s">
        <v>19</v>
      </c>
      <c r="C10" s="30">
        <v>290</v>
      </c>
      <c r="D10" s="39" t="e">
        <f t="shared" si="0"/>
        <v>#REF!</v>
      </c>
      <c r="E10" s="53" t="e">
        <f>'Профосмотры несовершеннолетних'!F13+#REF!+'Дети -сироты В ТЖС'!E13</f>
        <v>#REF!</v>
      </c>
      <c r="F10" s="39" t="e">
        <f t="shared" si="1"/>
        <v>#REF!</v>
      </c>
      <c r="G10" s="26"/>
      <c r="H10" s="21" t="e">
        <f>'Профосмотры несовершеннолетних'!H13+#REF!+'Дети -сироты В ТЖС'!G13</f>
        <v>#REF!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1:19" x14ac:dyDescent="0.25">
      <c r="A11" s="6">
        <v>6</v>
      </c>
      <c r="B11" s="1" t="s">
        <v>20</v>
      </c>
      <c r="C11" s="30">
        <v>490</v>
      </c>
      <c r="D11" s="39" t="e">
        <f t="shared" si="0"/>
        <v>#REF!</v>
      </c>
      <c r="E11" s="53" t="e">
        <f>'Профосмотры несовершеннолетних'!F14+#REF!+'Дети -сироты В ТЖС'!#REF!</f>
        <v>#REF!</v>
      </c>
      <c r="F11" s="39" t="e">
        <f t="shared" si="1"/>
        <v>#REF!</v>
      </c>
      <c r="G11" s="26"/>
      <c r="H11" s="21" t="e">
        <f>'Профосмотры несовершеннолетних'!H14+#REF!+'Дети -сироты В ТЖС'!#REF!</f>
        <v>#REF!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</row>
    <row r="12" spans="1:19" x14ac:dyDescent="0.25">
      <c r="A12" s="6">
        <v>7</v>
      </c>
      <c r="B12" s="1" t="s">
        <v>21</v>
      </c>
      <c r="C12" s="30">
        <v>410</v>
      </c>
      <c r="D12" s="39" t="e">
        <f t="shared" si="0"/>
        <v>#REF!</v>
      </c>
      <c r="E12" s="53" t="e">
        <f>'Профосмотры несовершеннолетних'!F15+#REF!+'Дети -сироты В ТЖС'!E14</f>
        <v>#REF!</v>
      </c>
      <c r="F12" s="39" t="e">
        <f t="shared" si="1"/>
        <v>#REF!</v>
      </c>
      <c r="G12" s="26"/>
      <c r="H12" s="21" t="e">
        <f>'Профосмотры несовершеннолетних'!H15+#REF!+'Дети -сироты В ТЖС'!G14</f>
        <v>#REF!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x14ac:dyDescent="0.25">
      <c r="A13" s="6">
        <v>8</v>
      </c>
      <c r="B13" s="1" t="s">
        <v>22</v>
      </c>
      <c r="C13" s="30">
        <v>950</v>
      </c>
      <c r="D13" s="39" t="e">
        <f t="shared" si="0"/>
        <v>#REF!</v>
      </c>
      <c r="E13" s="53" t="e">
        <f>'Профосмотры несовершеннолетних'!#REF!+#REF!+'Дети -сироты В ТЖС'!E15</f>
        <v>#REF!</v>
      </c>
      <c r="F13" s="39" t="e">
        <f t="shared" si="1"/>
        <v>#REF!</v>
      </c>
      <c r="G13" s="26"/>
      <c r="H13" s="21" t="e">
        <f>'Профосмотры несовершеннолетних'!#REF!+#REF!+'Дети -сироты В ТЖС'!G15</f>
        <v>#REF!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x14ac:dyDescent="0.25">
      <c r="A14" s="6">
        <v>9</v>
      </c>
      <c r="B14" s="1" t="s">
        <v>23</v>
      </c>
      <c r="C14" s="30">
        <v>270</v>
      </c>
      <c r="D14" s="39" t="e">
        <f t="shared" si="0"/>
        <v>#REF!</v>
      </c>
      <c r="E14" s="53" t="e">
        <f>'Профосмотры несовершеннолетних'!F17+#REF!+'Дети -сироты В ТЖС'!#REF!</f>
        <v>#REF!</v>
      </c>
      <c r="F14" s="39" t="e">
        <f t="shared" si="1"/>
        <v>#REF!</v>
      </c>
      <c r="G14" s="26" t="s">
        <v>42</v>
      </c>
      <c r="H14" s="21" t="e">
        <f>'Профосмотры несовершеннолетних'!H17+#REF!+'Дети -сироты В ТЖС'!#REF!</f>
        <v>#REF!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x14ac:dyDescent="0.25">
      <c r="A15" s="6">
        <v>10</v>
      </c>
      <c r="B15" s="1" t="s">
        <v>24</v>
      </c>
      <c r="C15" s="30">
        <v>280</v>
      </c>
      <c r="D15" s="39" t="e">
        <f t="shared" si="0"/>
        <v>#REF!</v>
      </c>
      <c r="E15" s="53" t="e">
        <f>'Профосмотры несовершеннолетних'!F18+#REF!+'Дети -сироты В ТЖС'!E16</f>
        <v>#REF!</v>
      </c>
      <c r="F15" s="39" t="e">
        <f t="shared" si="1"/>
        <v>#REF!</v>
      </c>
      <c r="G15" s="26"/>
      <c r="H15" s="21" t="e">
        <f>'Профосмотры несовершеннолетних'!H18+#REF!+'Дети -сироты В ТЖС'!G16</f>
        <v>#REF!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</row>
    <row r="16" spans="1:19" x14ac:dyDescent="0.25">
      <c r="A16" s="6">
        <v>11</v>
      </c>
      <c r="B16" s="1" t="s">
        <v>25</v>
      </c>
      <c r="C16" s="30">
        <v>310</v>
      </c>
      <c r="D16" s="39" t="e">
        <f t="shared" si="0"/>
        <v>#REF!</v>
      </c>
      <c r="E16" s="53" t="e">
        <f>'Профосмотры несовершеннолетних'!F19+#REF!+'Дети -сироты В ТЖС'!#REF!</f>
        <v>#REF!</v>
      </c>
      <c r="F16" s="39" t="e">
        <f t="shared" si="1"/>
        <v>#REF!</v>
      </c>
      <c r="G16" s="26"/>
      <c r="H16" s="21" t="e">
        <f>'Профосмотры несовершеннолетних'!H19+#REF!+'Дети -сироты В ТЖС'!#REF!</f>
        <v>#REF!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</row>
    <row r="17" spans="1:19" x14ac:dyDescent="0.25">
      <c r="A17" s="6">
        <v>12</v>
      </c>
      <c r="B17" s="1" t="s">
        <v>26</v>
      </c>
      <c r="C17" s="30">
        <v>380</v>
      </c>
      <c r="D17" s="39" t="e">
        <f t="shared" si="0"/>
        <v>#REF!</v>
      </c>
      <c r="E17" s="53" t="e">
        <f>'Профосмотры несовершеннолетних'!F20+#REF!+'Дети -сироты В ТЖС'!#REF!</f>
        <v>#REF!</v>
      </c>
      <c r="F17" s="39" t="e">
        <f t="shared" si="1"/>
        <v>#REF!</v>
      </c>
      <c r="G17" s="25" t="s">
        <v>40</v>
      </c>
      <c r="H17" s="21" t="e">
        <f>'Профосмотры несовершеннолетних'!H20+#REF!+'Дети -сироты В ТЖС'!#REF!</f>
        <v>#REF!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</row>
    <row r="18" spans="1:19" x14ac:dyDescent="0.25">
      <c r="A18" s="6">
        <v>13</v>
      </c>
      <c r="B18" s="1" t="s">
        <v>27</v>
      </c>
      <c r="C18" s="30">
        <v>160</v>
      </c>
      <c r="D18" s="39" t="e">
        <f t="shared" si="0"/>
        <v>#REF!</v>
      </c>
      <c r="E18" s="53" t="e">
        <f>'Профосмотры несовершеннолетних'!F21+#REF!+'Дети -сироты В ТЖС'!#REF!</f>
        <v>#REF!</v>
      </c>
      <c r="F18" s="39" t="e">
        <f t="shared" si="1"/>
        <v>#REF!</v>
      </c>
      <c r="G18" s="26"/>
      <c r="H18" s="21" t="e">
        <f>'Профосмотры несовершеннолетних'!F12+#REF!+'Дети -сироты В ТЖС'!#REF!</f>
        <v>#REF!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 x14ac:dyDescent="0.25">
      <c r="A19" s="6">
        <v>14</v>
      </c>
      <c r="B19" s="1" t="s">
        <v>28</v>
      </c>
      <c r="C19" s="30">
        <v>600</v>
      </c>
      <c r="D19" s="39" t="e">
        <f t="shared" si="0"/>
        <v>#REF!</v>
      </c>
      <c r="E19" s="53" t="e">
        <f>'Профосмотры несовершеннолетних'!F22+#REF!+'Дети -сироты В ТЖС'!#REF!</f>
        <v>#REF!</v>
      </c>
      <c r="F19" s="39" t="e">
        <f t="shared" si="1"/>
        <v>#REF!</v>
      </c>
      <c r="G19" s="26"/>
      <c r="H19" s="49" t="e">
        <f>'Профосмотры несовершеннолетних'!H22+#REF!+'Дети -сироты В ТЖС'!#REF!</f>
        <v>#REF!</v>
      </c>
      <c r="I19" s="46"/>
      <c r="J19" s="46"/>
      <c r="K19" s="23"/>
      <c r="L19" s="46"/>
      <c r="M19" s="46"/>
      <c r="N19" s="46"/>
      <c r="O19" s="46"/>
      <c r="P19" s="46"/>
      <c r="Q19" s="46"/>
      <c r="R19" s="46"/>
      <c r="S19" s="46"/>
    </row>
    <row r="20" spans="1:19" x14ac:dyDescent="0.25">
      <c r="A20" s="6">
        <v>15</v>
      </c>
      <c r="B20" s="1" t="s">
        <v>29</v>
      </c>
      <c r="C20" s="30">
        <v>500</v>
      </c>
      <c r="D20" s="39" t="e">
        <f t="shared" si="0"/>
        <v>#REF!</v>
      </c>
      <c r="E20" s="53" t="e">
        <f>'Профосмотры несовершеннолетних'!F23+#REF!+'Дети -сироты В ТЖС'!#REF!</f>
        <v>#REF!</v>
      </c>
      <c r="F20" s="39" t="e">
        <f t="shared" si="1"/>
        <v>#REF!</v>
      </c>
      <c r="G20" s="26"/>
      <c r="H20" s="31" t="e">
        <f>'Профосмотры несовершеннолетних'!H23+#REF!+'Дети -сироты В ТЖС'!#REF!</f>
        <v>#REF!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</row>
    <row r="21" spans="1:19" x14ac:dyDescent="0.25">
      <c r="A21" s="6">
        <v>16</v>
      </c>
      <c r="B21" s="1" t="s">
        <v>30</v>
      </c>
      <c r="C21" s="30">
        <v>470</v>
      </c>
      <c r="D21" s="39" t="e">
        <f t="shared" si="0"/>
        <v>#REF!</v>
      </c>
      <c r="E21" s="53" t="e">
        <f>'Профосмотры несовершеннолетних'!F24+#REF!+'Дети -сироты В ТЖС'!#REF!</f>
        <v>#REF!</v>
      </c>
      <c r="F21" s="40" t="e">
        <f t="shared" si="1"/>
        <v>#REF!</v>
      </c>
      <c r="G21" s="26"/>
      <c r="H21" s="21" t="e">
        <f>'Профосмотры несовершеннолетних'!H24+#REF!+'Дети -сироты В ТЖС'!#REF!</f>
        <v>#REF!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1:19" x14ac:dyDescent="0.25">
      <c r="A22" s="6">
        <v>17</v>
      </c>
      <c r="B22" s="1" t="s">
        <v>31</v>
      </c>
      <c r="C22" s="30">
        <v>100</v>
      </c>
      <c r="D22" s="39" t="e">
        <f t="shared" si="0"/>
        <v>#REF!</v>
      </c>
      <c r="E22" s="53" t="e">
        <f>'Профосмотры несовершеннолетних'!F25+#REF!+'Дети -сироты В ТЖС'!E17</f>
        <v>#REF!</v>
      </c>
      <c r="F22" s="40" t="e">
        <f t="shared" si="1"/>
        <v>#REF!</v>
      </c>
      <c r="G22" s="25"/>
      <c r="H22" s="21" t="e">
        <f>'Профосмотры несовершеннолетних'!H25+#REF!+'Дети -сироты В ТЖС'!G17</f>
        <v>#REF!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x14ac:dyDescent="0.25">
      <c r="A23" s="6">
        <v>18</v>
      </c>
      <c r="B23" s="1" t="s">
        <v>32</v>
      </c>
      <c r="C23" s="30">
        <v>230</v>
      </c>
      <c r="D23" s="39" t="e">
        <f t="shared" si="0"/>
        <v>#REF!</v>
      </c>
      <c r="E23" s="53" t="e">
        <f>'Профосмотры несовершеннолетних'!F26+#REF!+'Дети -сироты В ТЖС'!#REF!</f>
        <v>#REF!</v>
      </c>
      <c r="F23" s="40" t="e">
        <f t="shared" si="1"/>
        <v>#REF!</v>
      </c>
      <c r="G23" s="26"/>
      <c r="H23" s="21" t="e">
        <f>'Профосмотры несовершеннолетних'!H26+#REF!+'Дети -сироты В ТЖС'!#REF!</f>
        <v>#REF!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x14ac:dyDescent="0.25">
      <c r="A24" s="6">
        <v>19</v>
      </c>
      <c r="B24" s="1" t="s">
        <v>33</v>
      </c>
      <c r="C24" s="30">
        <v>330</v>
      </c>
      <c r="D24" s="39" t="e">
        <f t="shared" si="0"/>
        <v>#REF!</v>
      </c>
      <c r="E24" s="53" t="e">
        <f>'Профосмотры несовершеннолетних'!G27+#REF!+'Дети -сироты В ТЖС'!#REF!</f>
        <v>#REF!</v>
      </c>
      <c r="F24" s="39" t="e">
        <f t="shared" si="1"/>
        <v>#REF!</v>
      </c>
      <c r="G24" s="26"/>
      <c r="H24" s="21" t="e">
        <f>'Профосмотры несовершеннолетних'!I27+#REF!+'Дети -сироты В ТЖС'!#REF!</f>
        <v>#REF!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</row>
    <row r="25" spans="1:19" x14ac:dyDescent="0.25">
      <c r="A25" s="6">
        <v>20</v>
      </c>
      <c r="B25" s="1" t="s">
        <v>34</v>
      </c>
      <c r="C25" s="30">
        <v>100</v>
      </c>
      <c r="D25" s="39" t="e">
        <f t="shared" si="0"/>
        <v>#REF!</v>
      </c>
      <c r="E25" s="53" t="e">
        <f>'Профосмотры несовершеннолетних'!#REF!+#REF!+'Дети -сироты В ТЖС'!#REF!</f>
        <v>#REF!</v>
      </c>
      <c r="F25" s="39" t="e">
        <f t="shared" si="1"/>
        <v>#REF!</v>
      </c>
      <c r="G25" s="26"/>
      <c r="H25" s="21" t="e">
        <f>'Профосмотры несовершеннолетних'!#REF!+#REF!+'Дети -сироты В ТЖС'!#REF!</f>
        <v>#REF!</v>
      </c>
      <c r="I25" s="42"/>
      <c r="J25" s="42"/>
      <c r="K25" s="22"/>
      <c r="L25" s="22"/>
      <c r="M25" s="22"/>
      <c r="N25" s="42"/>
      <c r="O25" s="42"/>
      <c r="P25" s="42"/>
      <c r="Q25" s="42"/>
      <c r="R25" s="42"/>
      <c r="S25" s="43"/>
    </row>
    <row r="26" spans="1:19" x14ac:dyDescent="0.25">
      <c r="A26" s="6">
        <v>21</v>
      </c>
      <c r="B26" s="1" t="s">
        <v>35</v>
      </c>
      <c r="C26" s="30">
        <v>870</v>
      </c>
      <c r="D26" s="39" t="e">
        <f t="shared" si="0"/>
        <v>#REF!</v>
      </c>
      <c r="E26" s="53" t="e">
        <f>'Профосмотры несовершеннолетних'!F28+#REF!+'Дети -сироты В ТЖС'!#REF!</f>
        <v>#REF!</v>
      </c>
      <c r="F26" s="39" t="e">
        <f t="shared" si="1"/>
        <v>#REF!</v>
      </c>
      <c r="G26" s="26"/>
      <c r="H26" s="21" t="e">
        <f>'Профосмотры несовершеннолетних'!H28+#REF!+'Дети -сироты В ТЖС'!#REF!</f>
        <v>#REF!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</row>
    <row r="27" spans="1:19" x14ac:dyDescent="0.25">
      <c r="A27" s="6">
        <v>22</v>
      </c>
      <c r="B27" s="1" t="s">
        <v>47</v>
      </c>
      <c r="C27" s="30">
        <v>2100</v>
      </c>
      <c r="D27" s="39" t="e">
        <f t="shared" si="0"/>
        <v>#REF!</v>
      </c>
      <c r="E27" s="53" t="e">
        <f>'Профосмотры несовершеннолетних'!F29+#REF!+#REF!+'Дети -сироты В ТЖС'!#REF!</f>
        <v>#REF!</v>
      </c>
      <c r="F27" s="39" t="e">
        <f t="shared" si="1"/>
        <v>#REF!</v>
      </c>
      <c r="G27" s="26"/>
      <c r="H27" s="21" t="e">
        <f>'Профосмотры несовершеннолетних'!H29+#REF!+'Дети -сироты В ТЖС'!#REF!</f>
        <v>#REF!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1:19" x14ac:dyDescent="0.25">
      <c r="A28" s="6">
        <v>23</v>
      </c>
      <c r="B28" s="1" t="s">
        <v>36</v>
      </c>
      <c r="C28" s="30">
        <v>160</v>
      </c>
      <c r="D28" s="39">
        <f t="shared" si="0"/>
        <v>1250</v>
      </c>
      <c r="E28" s="32">
        <f>'Профосмотры несовершеннолетних'!F31</f>
        <v>2000</v>
      </c>
      <c r="F28" s="39">
        <f t="shared" si="1"/>
        <v>100</v>
      </c>
      <c r="G28" s="26"/>
      <c r="H28" s="27">
        <f>'Профосмотры несовершеннолетних'!H31</f>
        <v>2000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</row>
    <row r="29" spans="1:19" x14ac:dyDescent="0.25">
      <c r="A29" s="6">
        <v>24</v>
      </c>
      <c r="B29" s="1" t="s">
        <v>46</v>
      </c>
      <c r="C29" s="30">
        <v>1950</v>
      </c>
      <c r="D29" s="39" t="e">
        <f t="shared" si="0"/>
        <v>#REF!</v>
      </c>
      <c r="E29" s="53" t="e">
        <f>'Профосмотры несовершеннолетних'!F32+#REF!+#REF!+'Дети -сироты В ТЖС'!E18</f>
        <v>#REF!</v>
      </c>
      <c r="F29" s="39" t="e">
        <f t="shared" si="1"/>
        <v>#REF!</v>
      </c>
      <c r="G29" s="26"/>
      <c r="H29" s="50" t="e">
        <f>'Профосмотры несовершеннолетних'!H32+#REF!+#REF!+'Дети -сироты В ТЖС'!G18</f>
        <v>#REF!</v>
      </c>
      <c r="I29" s="46"/>
      <c r="J29" s="46"/>
      <c r="K29" s="23"/>
      <c r="L29" s="46"/>
      <c r="M29" s="46"/>
      <c r="N29" s="46"/>
      <c r="O29" s="46"/>
      <c r="P29" s="46"/>
      <c r="Q29" s="46"/>
      <c r="R29" s="46"/>
      <c r="S29" s="46"/>
    </row>
    <row r="30" spans="1:19" x14ac:dyDescent="0.25">
      <c r="A30" s="6">
        <v>25</v>
      </c>
      <c r="B30" s="1" t="s">
        <v>37</v>
      </c>
      <c r="C30" s="30">
        <v>3500</v>
      </c>
      <c r="D30" s="39" t="e">
        <f t="shared" si="0"/>
        <v>#REF!</v>
      </c>
      <c r="E30" s="53" t="e">
        <f>'Профосмотры несовершеннолетних'!F33+#REF!+#REF!+'Дети -сироты В ТЖС'!E19</f>
        <v>#REF!</v>
      </c>
      <c r="F30" s="39" t="e">
        <f t="shared" si="1"/>
        <v>#REF!</v>
      </c>
      <c r="G30" s="26"/>
      <c r="H30" s="49" t="e">
        <f>'Профосмотры несовершеннолетних'!H33+#REF!+#REF!+'Дети -сироты В ТЖС'!G19</f>
        <v>#REF!</v>
      </c>
      <c r="I30" s="46"/>
      <c r="J30" s="46"/>
      <c r="K30" s="23"/>
      <c r="L30" s="46"/>
      <c r="M30" s="46"/>
      <c r="N30" s="46"/>
      <c r="O30" s="46"/>
      <c r="P30" s="46"/>
      <c r="Q30" s="46"/>
      <c r="R30" s="46"/>
      <c r="S30" s="46"/>
    </row>
    <row r="31" spans="1:19" x14ac:dyDescent="0.25">
      <c r="A31" s="6">
        <v>26</v>
      </c>
      <c r="B31" s="1" t="s">
        <v>38</v>
      </c>
      <c r="C31" s="30">
        <v>2150</v>
      </c>
      <c r="D31" s="39" t="e">
        <f t="shared" si="0"/>
        <v>#REF!</v>
      </c>
      <c r="E31" s="53" t="e">
        <f>'Профосмотры несовершеннолетних'!#REF!+#REF!+#REF!+'Дети -сироты В ТЖС'!#REF!</f>
        <v>#REF!</v>
      </c>
      <c r="F31" s="39" t="e">
        <f t="shared" si="1"/>
        <v>#REF!</v>
      </c>
      <c r="G31" s="25"/>
      <c r="H31" s="21" t="e">
        <f>'Профосмотры несовершеннолетних'!#REF!+#REF!+#REF!+'Дети -сироты В ТЖС'!#REF!</f>
        <v>#REF!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</row>
    <row r="32" spans="1:19" x14ac:dyDescent="0.25">
      <c r="A32" s="6">
        <v>27</v>
      </c>
      <c r="B32" s="1" t="s">
        <v>39</v>
      </c>
      <c r="C32" s="30">
        <v>1800</v>
      </c>
      <c r="D32" s="39" t="e">
        <f t="shared" si="0"/>
        <v>#REF!</v>
      </c>
      <c r="E32" s="53" t="e">
        <f>'Профосмотры несовершеннолетних'!#REF!+#REF!+#REF!+'Дети -сироты В ТЖС'!#REF!</f>
        <v>#REF!</v>
      </c>
      <c r="F32" s="39" t="e">
        <f t="shared" si="1"/>
        <v>#REF!</v>
      </c>
      <c r="G32" s="26"/>
      <c r="H32" s="51" t="e">
        <f>'Профосмотры несовершеннолетних'!#REF!+#REF!+#REF!+'Дети -сироты В ТЖС'!#REF!</f>
        <v>#REF!</v>
      </c>
      <c r="I32" s="47"/>
      <c r="J32" s="47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15.75" thickBot="1" x14ac:dyDescent="0.3">
      <c r="A33" s="17"/>
      <c r="B33" s="7" t="s">
        <v>45</v>
      </c>
      <c r="C33" s="19">
        <f>SUM(C6:C32)</f>
        <v>20000</v>
      </c>
      <c r="D33" s="33" t="e">
        <f t="shared" si="0"/>
        <v>#REF!</v>
      </c>
      <c r="E33" s="18" t="e">
        <f>SUM(E6:E32)</f>
        <v>#REF!</v>
      </c>
      <c r="F33" s="41" t="e">
        <f t="shared" si="1"/>
        <v>#REF!</v>
      </c>
      <c r="G33" s="18"/>
      <c r="H33" s="52" t="e">
        <f>SUM(H6:H32)</f>
        <v>#REF!</v>
      </c>
      <c r="I33" s="18">
        <f>SUM(I6:I32)</f>
        <v>0</v>
      </c>
      <c r="J33" s="18">
        <f t="shared" ref="J33:S33" si="2">SUM(J6:J32)</f>
        <v>0</v>
      </c>
      <c r="K33" s="18">
        <f t="shared" si="2"/>
        <v>0</v>
      </c>
      <c r="L33" s="18">
        <f t="shared" si="2"/>
        <v>0</v>
      </c>
      <c r="M33" s="18">
        <f t="shared" si="2"/>
        <v>0</v>
      </c>
      <c r="N33" s="18">
        <f t="shared" si="2"/>
        <v>0</v>
      </c>
      <c r="O33" s="18">
        <f t="shared" si="2"/>
        <v>0</v>
      </c>
      <c r="P33" s="18">
        <f t="shared" si="2"/>
        <v>0</v>
      </c>
      <c r="Q33" s="18">
        <f t="shared" si="2"/>
        <v>0</v>
      </c>
      <c r="R33" s="18">
        <f t="shared" si="2"/>
        <v>0</v>
      </c>
      <c r="S33" s="20">
        <f t="shared" si="2"/>
        <v>0</v>
      </c>
    </row>
    <row r="34" spans="1:19" x14ac:dyDescent="0.25">
      <c r="H34" s="15"/>
    </row>
  </sheetData>
  <mergeCells count="9">
    <mergeCell ref="A1:S1"/>
    <mergeCell ref="A2:S2"/>
    <mergeCell ref="A3:F3"/>
    <mergeCell ref="H3:J3"/>
    <mergeCell ref="K3:O3"/>
    <mergeCell ref="P3:Q3"/>
    <mergeCell ref="R3:R4"/>
    <mergeCell ref="S3:S4"/>
    <mergeCell ref="A4:B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zoomScaleNormal="100" zoomScaleSheetLayoutView="100" workbookViewId="0">
      <selection activeCell="C29" sqref="C29"/>
    </sheetView>
  </sheetViews>
  <sheetFormatPr defaultRowHeight="15" x14ac:dyDescent="0.25"/>
  <cols>
    <col min="1" max="1" width="4" style="2" customWidth="1"/>
    <col min="2" max="2" width="47.28515625" style="2" customWidth="1"/>
    <col min="3" max="3" width="12" style="2" customWidth="1"/>
    <col min="4" max="4" width="7.42578125" style="4" customWidth="1"/>
    <col min="5" max="5" width="8.140625" style="4" customWidth="1"/>
    <col min="6" max="6" width="8.5703125" style="2" customWidth="1"/>
    <col min="7" max="7" width="6.85546875" style="4" customWidth="1"/>
    <col min="8" max="8" width="6.42578125" style="2" customWidth="1"/>
    <col min="9" max="9" width="8" style="2" customWidth="1"/>
    <col min="10" max="10" width="6.140625" style="2" customWidth="1"/>
    <col min="11" max="11" width="7.140625" style="2" customWidth="1"/>
    <col min="12" max="12" width="8.85546875" style="2" customWidth="1"/>
    <col min="13" max="13" width="8" style="2" customWidth="1"/>
    <col min="14" max="14" width="10.140625" style="2" customWidth="1"/>
    <col min="15" max="15" width="8.140625" style="2" customWidth="1"/>
    <col min="16" max="16" width="7" style="2" customWidth="1"/>
    <col min="17" max="16384" width="9.140625" style="2"/>
  </cols>
  <sheetData>
    <row r="2" spans="1:15" x14ac:dyDescent="0.25">
      <c r="L2" s="2" t="s">
        <v>112</v>
      </c>
    </row>
    <row r="3" spans="1:15" x14ac:dyDescent="0.25">
      <c r="L3" s="2" t="s">
        <v>114</v>
      </c>
    </row>
    <row r="6" spans="1:15" x14ac:dyDescent="0.25">
      <c r="A6" s="138" t="s">
        <v>43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16.5" thickBot="1" x14ac:dyDescent="0.3">
      <c r="A7" s="149" t="s">
        <v>119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30.75" customHeight="1" thickBot="1" x14ac:dyDescent="0.3">
      <c r="A8" s="72"/>
      <c r="B8" s="73" t="s">
        <v>91</v>
      </c>
      <c r="C8" s="74" t="s">
        <v>120</v>
      </c>
      <c r="D8" s="73" t="s">
        <v>55</v>
      </c>
      <c r="E8" s="73" t="s">
        <v>56</v>
      </c>
      <c r="F8" s="73" t="s">
        <v>57</v>
      </c>
      <c r="G8" s="73" t="s">
        <v>58</v>
      </c>
      <c r="H8" s="73" t="s">
        <v>59</v>
      </c>
      <c r="I8" s="73" t="s">
        <v>60</v>
      </c>
      <c r="J8" s="73" t="s">
        <v>61</v>
      </c>
      <c r="K8" s="73" t="s">
        <v>62</v>
      </c>
      <c r="L8" s="73" t="s">
        <v>63</v>
      </c>
      <c r="M8" s="73" t="s">
        <v>64</v>
      </c>
      <c r="N8" s="73" t="s">
        <v>65</v>
      </c>
      <c r="O8" s="73" t="s">
        <v>66</v>
      </c>
    </row>
    <row r="9" spans="1:15" ht="15.75" x14ac:dyDescent="0.25">
      <c r="A9" s="75">
        <v>1</v>
      </c>
      <c r="B9" s="65" t="s">
        <v>67</v>
      </c>
      <c r="C9" s="70">
        <v>1173</v>
      </c>
      <c r="D9" s="83">
        <v>30</v>
      </c>
      <c r="E9" s="83">
        <v>90</v>
      </c>
      <c r="F9" s="83">
        <v>90</v>
      </c>
      <c r="G9" s="83">
        <v>90</v>
      </c>
      <c r="H9" s="83">
        <v>90</v>
      </c>
      <c r="I9" s="83">
        <v>90</v>
      </c>
      <c r="J9" s="83">
        <v>50</v>
      </c>
      <c r="K9" s="83">
        <v>50</v>
      </c>
      <c r="L9" s="83">
        <v>116</v>
      </c>
      <c r="M9" s="83">
        <v>150</v>
      </c>
      <c r="N9" s="83">
        <v>127</v>
      </c>
      <c r="O9" s="83">
        <v>200</v>
      </c>
    </row>
    <row r="10" spans="1:15" ht="15.75" x14ac:dyDescent="0.25">
      <c r="A10" s="76">
        <v>2</v>
      </c>
      <c r="B10" s="65" t="s">
        <v>68</v>
      </c>
      <c r="C10" s="70">
        <v>5503</v>
      </c>
      <c r="D10" s="83"/>
      <c r="E10" s="83">
        <v>371</v>
      </c>
      <c r="F10" s="83">
        <v>600</v>
      </c>
      <c r="G10" s="83">
        <v>600</v>
      </c>
      <c r="H10" s="83">
        <v>600</v>
      </c>
      <c r="I10" s="83">
        <v>600</v>
      </c>
      <c r="J10" s="83">
        <v>400</v>
      </c>
      <c r="K10" s="83">
        <v>600</v>
      </c>
      <c r="L10" s="83">
        <v>600</v>
      </c>
      <c r="M10" s="83">
        <v>600</v>
      </c>
      <c r="N10" s="83">
        <v>532</v>
      </c>
      <c r="O10" s="83"/>
    </row>
    <row r="11" spans="1:15" ht="15.75" x14ac:dyDescent="0.25">
      <c r="A11" s="76">
        <v>3</v>
      </c>
      <c r="B11" s="69" t="s">
        <v>69</v>
      </c>
      <c r="C11" s="70">
        <v>2273</v>
      </c>
      <c r="D11" s="83"/>
      <c r="E11" s="83">
        <v>215</v>
      </c>
      <c r="F11" s="83">
        <v>215</v>
      </c>
      <c r="G11" s="83">
        <v>250</v>
      </c>
      <c r="H11" s="83">
        <v>250</v>
      </c>
      <c r="I11" s="83">
        <v>100</v>
      </c>
      <c r="J11" s="83">
        <v>90</v>
      </c>
      <c r="K11" s="83">
        <v>100</v>
      </c>
      <c r="L11" s="83">
        <v>370</v>
      </c>
      <c r="M11" s="83">
        <v>370</v>
      </c>
      <c r="N11" s="83">
        <v>313</v>
      </c>
      <c r="O11" s="83"/>
    </row>
    <row r="12" spans="1:15" ht="15.75" x14ac:dyDescent="0.25">
      <c r="A12" s="76">
        <v>4</v>
      </c>
      <c r="B12" s="69" t="s">
        <v>70</v>
      </c>
      <c r="C12" s="70">
        <v>2141</v>
      </c>
      <c r="D12" s="83"/>
      <c r="E12" s="83">
        <v>150</v>
      </c>
      <c r="F12" s="83">
        <v>200</v>
      </c>
      <c r="G12" s="83">
        <v>300</v>
      </c>
      <c r="H12" s="83">
        <v>300</v>
      </c>
      <c r="I12" s="83">
        <v>250</v>
      </c>
      <c r="J12" s="83">
        <v>200</v>
      </c>
      <c r="K12" s="83">
        <v>200</v>
      </c>
      <c r="L12" s="83">
        <v>200</v>
      </c>
      <c r="M12" s="83">
        <v>200</v>
      </c>
      <c r="N12" s="83">
        <v>60</v>
      </c>
      <c r="O12" s="83">
        <v>81</v>
      </c>
    </row>
    <row r="13" spans="1:15" ht="15.75" x14ac:dyDescent="0.25">
      <c r="A13" s="75">
        <v>5</v>
      </c>
      <c r="B13" s="69" t="s">
        <v>71</v>
      </c>
      <c r="C13" s="70">
        <v>1946</v>
      </c>
      <c r="D13" s="83"/>
      <c r="E13" s="83"/>
      <c r="F13" s="83"/>
      <c r="G13" s="83"/>
      <c r="H13" s="83">
        <v>286</v>
      </c>
      <c r="I13" s="83">
        <v>287</v>
      </c>
      <c r="J13" s="83">
        <v>287</v>
      </c>
      <c r="K13" s="83">
        <v>287</v>
      </c>
      <c r="L13" s="83">
        <v>287</v>
      </c>
      <c r="M13" s="83">
        <v>287</v>
      </c>
      <c r="N13" s="83">
        <v>225</v>
      </c>
      <c r="O13" s="83"/>
    </row>
    <row r="14" spans="1:15" ht="15.75" x14ac:dyDescent="0.25">
      <c r="A14" s="76">
        <v>6</v>
      </c>
      <c r="B14" s="69" t="s">
        <v>72</v>
      </c>
      <c r="C14" s="70">
        <v>3191</v>
      </c>
      <c r="D14" s="83">
        <v>30</v>
      </c>
      <c r="E14" s="83">
        <v>400</v>
      </c>
      <c r="F14" s="83">
        <v>336</v>
      </c>
      <c r="G14" s="83">
        <v>350</v>
      </c>
      <c r="H14" s="83">
        <v>380</v>
      </c>
      <c r="I14" s="83">
        <v>110</v>
      </c>
      <c r="J14" s="83">
        <v>510</v>
      </c>
      <c r="K14" s="83">
        <v>230</v>
      </c>
      <c r="L14" s="83">
        <v>160</v>
      </c>
      <c r="M14" s="83">
        <v>414</v>
      </c>
      <c r="N14" s="83">
        <v>170</v>
      </c>
      <c r="O14" s="83">
        <v>101</v>
      </c>
    </row>
    <row r="15" spans="1:15" ht="15.75" x14ac:dyDescent="0.25">
      <c r="A15" s="75">
        <v>7</v>
      </c>
      <c r="B15" s="69" t="s">
        <v>73</v>
      </c>
      <c r="C15" s="70">
        <v>3045</v>
      </c>
      <c r="D15" s="83">
        <v>50</v>
      </c>
      <c r="E15" s="83">
        <v>284</v>
      </c>
      <c r="F15" s="83">
        <v>284</v>
      </c>
      <c r="G15" s="83">
        <v>284</v>
      </c>
      <c r="H15" s="83">
        <v>284</v>
      </c>
      <c r="I15" s="83">
        <v>284</v>
      </c>
      <c r="J15" s="83">
        <v>284</v>
      </c>
      <c r="K15" s="83">
        <v>284</v>
      </c>
      <c r="L15" s="83">
        <v>284</v>
      </c>
      <c r="M15" s="83">
        <v>284</v>
      </c>
      <c r="N15" s="83">
        <v>280</v>
      </c>
      <c r="O15" s="83">
        <v>159</v>
      </c>
    </row>
    <row r="16" spans="1:15" ht="15.75" x14ac:dyDescent="0.25">
      <c r="A16" s="76">
        <v>8</v>
      </c>
      <c r="B16" s="80" t="s">
        <v>74</v>
      </c>
      <c r="C16" s="70">
        <v>6075</v>
      </c>
      <c r="D16" s="85">
        <v>202</v>
      </c>
      <c r="E16" s="85">
        <v>600</v>
      </c>
      <c r="F16" s="85">
        <v>700</v>
      </c>
      <c r="G16" s="85">
        <v>700</v>
      </c>
      <c r="H16" s="85">
        <v>500</v>
      </c>
      <c r="I16" s="85">
        <v>400</v>
      </c>
      <c r="J16" s="85">
        <v>350</v>
      </c>
      <c r="K16" s="85">
        <v>350</v>
      </c>
      <c r="L16" s="85">
        <v>500</v>
      </c>
      <c r="M16" s="85">
        <v>700</v>
      </c>
      <c r="N16" s="85">
        <v>700</v>
      </c>
      <c r="O16" s="85">
        <v>373</v>
      </c>
    </row>
    <row r="17" spans="1:15" ht="15.75" x14ac:dyDescent="0.25">
      <c r="A17" s="75">
        <v>9</v>
      </c>
      <c r="B17" s="69" t="s">
        <v>75</v>
      </c>
      <c r="C17" s="70">
        <v>1812</v>
      </c>
      <c r="D17" s="83"/>
      <c r="E17" s="83">
        <v>135</v>
      </c>
      <c r="F17" s="83">
        <v>200</v>
      </c>
      <c r="G17" s="83">
        <v>200</v>
      </c>
      <c r="H17" s="83">
        <v>200</v>
      </c>
      <c r="I17" s="103">
        <v>100</v>
      </c>
      <c r="J17" s="83">
        <v>100</v>
      </c>
      <c r="K17" s="83">
        <v>100</v>
      </c>
      <c r="L17" s="83">
        <v>175</v>
      </c>
      <c r="M17" s="83">
        <v>210</v>
      </c>
      <c r="N17" s="83">
        <v>210</v>
      </c>
      <c r="O17" s="83">
        <v>182</v>
      </c>
    </row>
    <row r="18" spans="1:15" ht="15.75" x14ac:dyDescent="0.25">
      <c r="A18" s="76">
        <v>10</v>
      </c>
      <c r="B18" s="69" t="s">
        <v>76</v>
      </c>
      <c r="C18" s="70">
        <v>1966</v>
      </c>
      <c r="D18" s="89"/>
      <c r="E18" s="89">
        <v>260</v>
      </c>
      <c r="F18" s="89">
        <v>312</v>
      </c>
      <c r="G18" s="89">
        <v>272</v>
      </c>
      <c r="H18" s="89">
        <v>272</v>
      </c>
      <c r="I18" s="66"/>
      <c r="J18" s="89"/>
      <c r="K18" s="89">
        <v>100</v>
      </c>
      <c r="L18" s="89">
        <v>250</v>
      </c>
      <c r="M18" s="89">
        <v>250</v>
      </c>
      <c r="N18" s="89">
        <v>250</v>
      </c>
      <c r="O18" s="89"/>
    </row>
    <row r="19" spans="1:15" ht="15.75" x14ac:dyDescent="0.25">
      <c r="A19" s="83">
        <v>11</v>
      </c>
      <c r="B19" s="65" t="s">
        <v>77</v>
      </c>
      <c r="C19" s="70">
        <v>2247</v>
      </c>
      <c r="D19" s="83"/>
      <c r="E19" s="83">
        <v>204</v>
      </c>
      <c r="F19" s="83">
        <v>220</v>
      </c>
      <c r="G19" s="83">
        <v>228</v>
      </c>
      <c r="H19" s="83">
        <v>228</v>
      </c>
      <c r="I19" s="83">
        <v>152</v>
      </c>
      <c r="J19" s="83">
        <v>168</v>
      </c>
      <c r="K19" s="83">
        <v>160</v>
      </c>
      <c r="L19" s="83">
        <v>228</v>
      </c>
      <c r="M19" s="83">
        <v>228</v>
      </c>
      <c r="N19" s="83">
        <v>228</v>
      </c>
      <c r="O19" s="83">
        <v>203</v>
      </c>
    </row>
    <row r="20" spans="1:15" ht="15.75" x14ac:dyDescent="0.25">
      <c r="A20" s="83">
        <v>12</v>
      </c>
      <c r="B20" s="65" t="s">
        <v>78</v>
      </c>
      <c r="C20" s="70">
        <v>2750</v>
      </c>
      <c r="D20" s="83"/>
      <c r="E20" s="83">
        <v>230</v>
      </c>
      <c r="F20" s="83">
        <v>255</v>
      </c>
      <c r="G20" s="83">
        <v>305</v>
      </c>
      <c r="H20" s="83">
        <v>305</v>
      </c>
      <c r="I20" s="83">
        <v>205</v>
      </c>
      <c r="J20" s="83">
        <v>215</v>
      </c>
      <c r="K20" s="83">
        <v>215</v>
      </c>
      <c r="L20" s="83">
        <v>230</v>
      </c>
      <c r="M20" s="83">
        <v>270</v>
      </c>
      <c r="N20" s="83">
        <v>310</v>
      </c>
      <c r="O20" s="83">
        <v>210</v>
      </c>
    </row>
    <row r="21" spans="1:15" ht="15.75" x14ac:dyDescent="0.25">
      <c r="A21" s="83">
        <v>13</v>
      </c>
      <c r="B21" s="65" t="s">
        <v>79</v>
      </c>
      <c r="C21" s="70">
        <v>1030</v>
      </c>
      <c r="D21" s="83"/>
      <c r="E21" s="83">
        <v>76</v>
      </c>
      <c r="F21" s="83">
        <v>106</v>
      </c>
      <c r="G21" s="83">
        <v>106</v>
      </c>
      <c r="H21" s="83">
        <v>106</v>
      </c>
      <c r="I21" s="83">
        <v>106</v>
      </c>
      <c r="J21" s="83">
        <v>106</v>
      </c>
      <c r="K21" s="83">
        <v>106</v>
      </c>
      <c r="L21" s="83">
        <v>106</v>
      </c>
      <c r="M21" s="83">
        <v>106</v>
      </c>
      <c r="N21" s="83">
        <v>106</v>
      </c>
      <c r="O21" s="83"/>
    </row>
    <row r="22" spans="1:15" ht="15.75" x14ac:dyDescent="0.25">
      <c r="A22" s="83">
        <v>14</v>
      </c>
      <c r="B22" s="65" t="s">
        <v>80</v>
      </c>
      <c r="C22" s="70">
        <v>5168</v>
      </c>
      <c r="D22" s="70">
        <v>433</v>
      </c>
      <c r="E22" s="70">
        <v>430</v>
      </c>
      <c r="F22" s="70">
        <v>430</v>
      </c>
      <c r="G22" s="70">
        <v>430</v>
      </c>
      <c r="H22" s="70">
        <v>430</v>
      </c>
      <c r="I22" s="90">
        <v>430</v>
      </c>
      <c r="J22" s="70">
        <v>430</v>
      </c>
      <c r="K22" s="70">
        <v>430</v>
      </c>
      <c r="L22" s="70">
        <v>430</v>
      </c>
      <c r="M22" s="70">
        <v>430</v>
      </c>
      <c r="N22" s="70">
        <v>430</v>
      </c>
      <c r="O22" s="70">
        <v>435</v>
      </c>
    </row>
    <row r="23" spans="1:15" ht="15.75" x14ac:dyDescent="0.25">
      <c r="A23" s="83">
        <v>15</v>
      </c>
      <c r="B23" s="65" t="s">
        <v>81</v>
      </c>
      <c r="C23" s="70">
        <v>5718</v>
      </c>
      <c r="D23" s="83">
        <v>40</v>
      </c>
      <c r="E23" s="83">
        <v>250</v>
      </c>
      <c r="F23" s="83">
        <v>500</v>
      </c>
      <c r="G23" s="83">
        <v>700</v>
      </c>
      <c r="H23" s="83">
        <v>700</v>
      </c>
      <c r="I23" s="83">
        <v>300</v>
      </c>
      <c r="J23" s="83">
        <v>110</v>
      </c>
      <c r="K23" s="83">
        <v>110</v>
      </c>
      <c r="L23" s="83">
        <v>750</v>
      </c>
      <c r="M23" s="83">
        <v>750</v>
      </c>
      <c r="N23" s="83">
        <v>750</v>
      </c>
      <c r="O23" s="83">
        <v>758</v>
      </c>
    </row>
    <row r="24" spans="1:15" ht="15.75" x14ac:dyDescent="0.25">
      <c r="A24" s="83">
        <v>16</v>
      </c>
      <c r="B24" s="65" t="s">
        <v>121</v>
      </c>
      <c r="C24" s="70">
        <v>5603</v>
      </c>
      <c r="D24" s="83"/>
      <c r="E24" s="83">
        <v>100</v>
      </c>
      <c r="F24" s="83">
        <v>200</v>
      </c>
      <c r="G24" s="83">
        <v>750</v>
      </c>
      <c r="H24" s="83">
        <v>750</v>
      </c>
      <c r="I24" s="83">
        <v>250</v>
      </c>
      <c r="J24" s="83">
        <v>250</v>
      </c>
      <c r="K24" s="83">
        <v>250</v>
      </c>
      <c r="L24" s="83">
        <v>800</v>
      </c>
      <c r="M24" s="83">
        <v>800</v>
      </c>
      <c r="N24" s="83">
        <v>800</v>
      </c>
      <c r="O24" s="83">
        <v>653</v>
      </c>
    </row>
    <row r="25" spans="1:15" ht="31.5" x14ac:dyDescent="0.25">
      <c r="A25" s="83">
        <v>17</v>
      </c>
      <c r="B25" s="88" t="s">
        <v>117</v>
      </c>
      <c r="C25" s="70">
        <v>839</v>
      </c>
      <c r="D25" s="83"/>
      <c r="E25" s="83"/>
      <c r="F25" s="83">
        <v>114</v>
      </c>
      <c r="G25" s="83">
        <v>178</v>
      </c>
      <c r="H25" s="83">
        <v>128</v>
      </c>
      <c r="I25" s="83"/>
      <c r="J25" s="83"/>
      <c r="K25" s="83"/>
      <c r="L25" s="83">
        <v>289</v>
      </c>
      <c r="M25" s="83">
        <v>130</v>
      </c>
      <c r="N25" s="83"/>
      <c r="O25" s="83"/>
    </row>
    <row r="26" spans="1:15" ht="15.75" x14ac:dyDescent="0.25">
      <c r="A26" s="83">
        <v>18</v>
      </c>
      <c r="B26" s="65" t="s">
        <v>82</v>
      </c>
      <c r="C26" s="70">
        <v>1491</v>
      </c>
      <c r="D26" s="83">
        <v>80</v>
      </c>
      <c r="E26" s="83">
        <v>200</v>
      </c>
      <c r="F26" s="83">
        <v>200</v>
      </c>
      <c r="G26" s="83">
        <v>200</v>
      </c>
      <c r="H26" s="83">
        <v>200</v>
      </c>
      <c r="I26" s="83">
        <v>50</v>
      </c>
      <c r="J26" s="83">
        <v>50</v>
      </c>
      <c r="K26" s="83">
        <v>50</v>
      </c>
      <c r="L26" s="83">
        <v>100</v>
      </c>
      <c r="M26" s="83">
        <v>100</v>
      </c>
      <c r="N26" s="83">
        <v>150</v>
      </c>
      <c r="O26" s="83">
        <v>111</v>
      </c>
    </row>
    <row r="27" spans="1:15" ht="15.75" x14ac:dyDescent="0.25">
      <c r="A27" s="83">
        <v>19</v>
      </c>
      <c r="B27" s="65" t="s">
        <v>118</v>
      </c>
      <c r="C27" s="70">
        <v>2438</v>
      </c>
      <c r="D27" s="83">
        <v>100</v>
      </c>
      <c r="E27" s="83">
        <v>220</v>
      </c>
      <c r="F27" s="83">
        <v>220</v>
      </c>
      <c r="G27" s="83">
        <v>220</v>
      </c>
      <c r="H27" s="83">
        <v>220</v>
      </c>
      <c r="I27" s="83">
        <v>198</v>
      </c>
      <c r="J27" s="83">
        <v>190</v>
      </c>
      <c r="K27" s="83">
        <v>190</v>
      </c>
      <c r="L27" s="83">
        <v>220</v>
      </c>
      <c r="M27" s="83">
        <v>220</v>
      </c>
      <c r="N27" s="83">
        <v>220</v>
      </c>
      <c r="O27" s="83">
        <v>220</v>
      </c>
    </row>
    <row r="28" spans="1:15" ht="15.75" x14ac:dyDescent="0.25">
      <c r="A28" s="83">
        <v>20</v>
      </c>
      <c r="B28" s="65" t="s">
        <v>83</v>
      </c>
      <c r="C28" s="70">
        <v>6236</v>
      </c>
      <c r="D28" s="83"/>
      <c r="E28" s="83">
        <v>555</v>
      </c>
      <c r="F28" s="83">
        <v>555</v>
      </c>
      <c r="G28" s="83">
        <v>555</v>
      </c>
      <c r="H28" s="83">
        <v>555</v>
      </c>
      <c r="I28" s="83">
        <v>555</v>
      </c>
      <c r="J28" s="83">
        <v>555</v>
      </c>
      <c r="K28" s="83">
        <v>555</v>
      </c>
      <c r="L28" s="83">
        <v>555</v>
      </c>
      <c r="M28" s="83">
        <v>555</v>
      </c>
      <c r="N28" s="83">
        <v>555</v>
      </c>
      <c r="O28" s="83">
        <v>686</v>
      </c>
    </row>
    <row r="29" spans="1:15" ht="15.75" x14ac:dyDescent="0.25">
      <c r="A29" s="83">
        <v>21</v>
      </c>
      <c r="B29" s="65" t="s">
        <v>84</v>
      </c>
      <c r="C29" s="83">
        <v>14494</v>
      </c>
      <c r="D29" s="83"/>
      <c r="E29" s="83">
        <v>1400</v>
      </c>
      <c r="F29" s="83">
        <v>1400</v>
      </c>
      <c r="G29" s="83">
        <v>1400</v>
      </c>
      <c r="H29" s="83">
        <v>1400</v>
      </c>
      <c r="I29" s="83">
        <v>1400</v>
      </c>
      <c r="J29" s="83">
        <v>1400</v>
      </c>
      <c r="K29" s="83">
        <v>1400</v>
      </c>
      <c r="L29" s="83">
        <v>1400</v>
      </c>
      <c r="M29" s="83">
        <v>1400</v>
      </c>
      <c r="N29" s="83">
        <v>1400</v>
      </c>
      <c r="O29" s="83">
        <v>494</v>
      </c>
    </row>
    <row r="30" spans="1:15" ht="15.75" x14ac:dyDescent="0.25">
      <c r="A30" s="83">
        <v>22</v>
      </c>
      <c r="B30" s="65" t="s">
        <v>85</v>
      </c>
      <c r="C30" s="83">
        <v>981</v>
      </c>
      <c r="D30" s="83">
        <v>20</v>
      </c>
      <c r="E30" s="83">
        <v>90</v>
      </c>
      <c r="F30" s="83">
        <v>90</v>
      </c>
      <c r="G30" s="83">
        <v>90</v>
      </c>
      <c r="H30" s="83">
        <v>90</v>
      </c>
      <c r="I30" s="83">
        <v>90</v>
      </c>
      <c r="J30" s="83">
        <v>100</v>
      </c>
      <c r="K30" s="83">
        <v>91</v>
      </c>
      <c r="L30" s="83">
        <v>100</v>
      </c>
      <c r="M30" s="83">
        <v>100</v>
      </c>
      <c r="N30" s="83">
        <v>100</v>
      </c>
      <c r="O30" s="83">
        <v>20</v>
      </c>
    </row>
    <row r="31" spans="1:15" ht="15.75" x14ac:dyDescent="0.25">
      <c r="A31" s="83">
        <v>23</v>
      </c>
      <c r="B31" s="84" t="s">
        <v>86</v>
      </c>
      <c r="C31" s="70">
        <v>17242</v>
      </c>
      <c r="D31" s="83"/>
      <c r="E31" s="83">
        <v>1500</v>
      </c>
      <c r="F31" s="83">
        <v>2000</v>
      </c>
      <c r="G31" s="83">
        <v>2000</v>
      </c>
      <c r="H31" s="83">
        <v>2000</v>
      </c>
      <c r="I31" s="83">
        <v>750</v>
      </c>
      <c r="J31" s="83">
        <v>500</v>
      </c>
      <c r="K31" s="83">
        <v>500</v>
      </c>
      <c r="L31" s="83">
        <v>2000</v>
      </c>
      <c r="M31" s="83">
        <v>2300</v>
      </c>
      <c r="N31" s="83">
        <v>2300</v>
      </c>
      <c r="O31" s="83">
        <v>1392</v>
      </c>
    </row>
    <row r="32" spans="1:15" ht="15.75" x14ac:dyDescent="0.25">
      <c r="A32" s="83">
        <v>24</v>
      </c>
      <c r="B32" s="84" t="s">
        <v>87</v>
      </c>
      <c r="C32" s="70">
        <v>49067</v>
      </c>
      <c r="D32" s="83"/>
      <c r="E32" s="70">
        <v>4827</v>
      </c>
      <c r="F32" s="70">
        <v>6876</v>
      </c>
      <c r="G32" s="70">
        <v>7176</v>
      </c>
      <c r="H32" s="70">
        <v>5464</v>
      </c>
      <c r="I32" s="90">
        <v>3121</v>
      </c>
      <c r="J32" s="70">
        <v>1020</v>
      </c>
      <c r="K32" s="70">
        <v>931</v>
      </c>
      <c r="L32" s="70">
        <v>4655</v>
      </c>
      <c r="M32" s="70">
        <v>4658</v>
      </c>
      <c r="N32" s="70">
        <v>3988</v>
      </c>
      <c r="O32" s="70">
        <v>6351</v>
      </c>
    </row>
    <row r="33" spans="1:15" ht="15.75" x14ac:dyDescent="0.25">
      <c r="A33" s="83">
        <v>25</v>
      </c>
      <c r="B33" s="84" t="s">
        <v>88</v>
      </c>
      <c r="C33" s="70">
        <v>17123</v>
      </c>
      <c r="D33" s="83">
        <v>500</v>
      </c>
      <c r="E33" s="83">
        <v>1800</v>
      </c>
      <c r="F33" s="83">
        <v>1800</v>
      </c>
      <c r="G33" s="83">
        <v>1800</v>
      </c>
      <c r="H33" s="83">
        <v>1800</v>
      </c>
      <c r="I33" s="83">
        <v>600</v>
      </c>
      <c r="J33" s="83">
        <v>600</v>
      </c>
      <c r="K33" s="83">
        <v>600</v>
      </c>
      <c r="L33" s="83">
        <v>2100</v>
      </c>
      <c r="M33" s="83">
        <v>2100</v>
      </c>
      <c r="N33" s="83">
        <v>2000</v>
      </c>
      <c r="O33" s="83">
        <v>1423</v>
      </c>
    </row>
    <row r="34" spans="1:15" ht="15.75" x14ac:dyDescent="0.25">
      <c r="A34" s="83">
        <v>26</v>
      </c>
      <c r="B34" s="84" t="s">
        <v>89</v>
      </c>
      <c r="C34" s="70">
        <v>200</v>
      </c>
      <c r="D34" s="83"/>
      <c r="E34" s="83">
        <v>10</v>
      </c>
      <c r="F34" s="83">
        <v>10</v>
      </c>
      <c r="G34" s="83">
        <v>20</v>
      </c>
      <c r="H34" s="83">
        <v>20</v>
      </c>
      <c r="I34" s="83">
        <v>20</v>
      </c>
      <c r="J34" s="83">
        <v>20</v>
      </c>
      <c r="K34" s="83">
        <v>20</v>
      </c>
      <c r="L34" s="83">
        <v>20</v>
      </c>
      <c r="M34" s="83">
        <v>20</v>
      </c>
      <c r="N34" s="83">
        <v>20</v>
      </c>
      <c r="O34" s="83">
        <v>20</v>
      </c>
    </row>
    <row r="35" spans="1:15" ht="15" customHeight="1" x14ac:dyDescent="0.25">
      <c r="A35" s="83">
        <v>27</v>
      </c>
      <c r="B35" s="84" t="s">
        <v>90</v>
      </c>
      <c r="C35" s="63">
        <v>309</v>
      </c>
      <c r="D35" s="83"/>
      <c r="E35" s="83">
        <v>50</v>
      </c>
      <c r="F35" s="83">
        <v>54</v>
      </c>
      <c r="G35" s="83">
        <v>50</v>
      </c>
      <c r="H35" s="83">
        <v>70</v>
      </c>
      <c r="I35" s="83"/>
      <c r="J35" s="83"/>
      <c r="K35" s="83"/>
      <c r="L35" s="83">
        <v>85</v>
      </c>
      <c r="M35" s="83"/>
      <c r="N35" s="83"/>
      <c r="O35" s="83"/>
    </row>
    <row r="36" spans="1:15" ht="15" customHeight="1" x14ac:dyDescent="0.25">
      <c r="A36" s="83">
        <v>28</v>
      </c>
      <c r="B36" s="84" t="s">
        <v>125</v>
      </c>
      <c r="C36" s="63">
        <v>250</v>
      </c>
      <c r="D36" s="83"/>
      <c r="E36" s="83"/>
      <c r="F36" s="83">
        <v>25</v>
      </c>
      <c r="G36" s="83">
        <v>25</v>
      </c>
      <c r="H36" s="83">
        <v>25</v>
      </c>
      <c r="I36" s="83">
        <v>25</v>
      </c>
      <c r="J36" s="83">
        <v>25</v>
      </c>
      <c r="K36" s="83">
        <v>25</v>
      </c>
      <c r="L36" s="83">
        <v>25</v>
      </c>
      <c r="M36" s="83">
        <v>25</v>
      </c>
      <c r="N36" s="83">
        <v>25</v>
      </c>
      <c r="O36" s="83">
        <v>25</v>
      </c>
    </row>
    <row r="37" spans="1:15" ht="15.75" customHeight="1" x14ac:dyDescent="0.25">
      <c r="A37" s="77"/>
      <c r="B37" s="78" t="s">
        <v>49</v>
      </c>
      <c r="C37" s="82">
        <f t="shared" ref="C37:O37" si="0">SUM(C9:C36)</f>
        <v>162311</v>
      </c>
      <c r="D37" s="79">
        <f t="shared" si="0"/>
        <v>1485</v>
      </c>
      <c r="E37" s="79">
        <f t="shared" si="0"/>
        <v>14447</v>
      </c>
      <c r="F37" s="79">
        <f t="shared" si="0"/>
        <v>17992</v>
      </c>
      <c r="G37" s="79">
        <f t="shared" si="0"/>
        <v>19279</v>
      </c>
      <c r="H37" s="79">
        <f t="shared" si="0"/>
        <v>17653</v>
      </c>
      <c r="I37" s="79">
        <f t="shared" si="0"/>
        <v>10473</v>
      </c>
      <c r="J37" s="79">
        <f t="shared" si="0"/>
        <v>8010</v>
      </c>
      <c r="K37" s="79">
        <f t="shared" si="0"/>
        <v>7934</v>
      </c>
      <c r="L37" s="79">
        <f t="shared" si="0"/>
        <v>17035</v>
      </c>
      <c r="M37" s="79">
        <f t="shared" si="0"/>
        <v>17657</v>
      </c>
      <c r="N37" s="79">
        <f t="shared" si="0"/>
        <v>16249</v>
      </c>
      <c r="O37" s="79">
        <f t="shared" si="0"/>
        <v>14097</v>
      </c>
    </row>
    <row r="38" spans="1:15" hidden="1" x14ac:dyDescent="0.25">
      <c r="B38" s="55"/>
      <c r="D38" s="54"/>
      <c r="H38" s="58"/>
      <c r="M38" s="57"/>
    </row>
    <row r="39" spans="1:15" hidden="1" x14ac:dyDescent="0.25">
      <c r="D39" s="54"/>
      <c r="M39" s="56"/>
    </row>
    <row r="40" spans="1:15" hidden="1" x14ac:dyDescent="0.25"/>
    <row r="42" spans="1:15" x14ac:dyDescent="0.25">
      <c r="D42" s="61"/>
    </row>
    <row r="45" spans="1:15" x14ac:dyDescent="0.25">
      <c r="H45" s="60"/>
      <c r="M45" s="60"/>
    </row>
  </sheetData>
  <mergeCells count="2">
    <mergeCell ref="A6:O6"/>
    <mergeCell ref="A7:O7"/>
  </mergeCells>
  <phoneticPr fontId="4" type="noConversion"/>
  <pageMargins left="1.1000000000000001" right="0.17" top="1.37" bottom="0.47" header="1.35" footer="0.3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abSelected="1" zoomScaleNormal="100" zoomScaleSheetLayoutView="100" workbookViewId="0">
      <selection activeCell="B7" sqref="B7:O7"/>
    </sheetView>
  </sheetViews>
  <sheetFormatPr defaultRowHeight="15" x14ac:dyDescent="0.25"/>
  <cols>
    <col min="1" max="1" width="4.28515625" style="2" customWidth="1"/>
    <col min="2" max="2" width="47" style="2" customWidth="1"/>
    <col min="3" max="3" width="11.5703125" style="2" customWidth="1"/>
    <col min="4" max="4" width="7.42578125" style="2" customWidth="1"/>
    <col min="5" max="5" width="8.5703125" style="3" customWidth="1"/>
    <col min="6" max="6" width="7.85546875" style="3" customWidth="1"/>
    <col min="7" max="7" width="7.5703125" style="3" customWidth="1"/>
    <col min="8" max="8" width="8.42578125" style="3" customWidth="1"/>
    <col min="9" max="10" width="6.7109375" style="3" customWidth="1"/>
    <col min="11" max="11" width="6.5703125" style="3" customWidth="1"/>
    <col min="12" max="12" width="8.42578125" style="3" customWidth="1"/>
    <col min="13" max="13" width="8.5703125" style="3" customWidth="1"/>
    <col min="14" max="14" width="7.85546875" style="3" customWidth="1"/>
    <col min="15" max="15" width="9.28515625" style="3" customWidth="1"/>
    <col min="16" max="16384" width="9.140625" style="2"/>
  </cols>
  <sheetData>
    <row r="2" spans="1:16" x14ac:dyDescent="0.25">
      <c r="G2" s="151" t="s">
        <v>112</v>
      </c>
      <c r="H2" s="152"/>
      <c r="I2" s="152"/>
      <c r="J2" s="152"/>
      <c r="K2" s="152"/>
      <c r="L2" s="152"/>
      <c r="M2" s="152"/>
      <c r="N2" s="152"/>
      <c r="O2" s="152"/>
    </row>
    <row r="3" spans="1:16" x14ac:dyDescent="0.25">
      <c r="G3" s="151" t="s">
        <v>113</v>
      </c>
      <c r="H3" s="152"/>
      <c r="I3" s="152"/>
      <c r="J3" s="152"/>
      <c r="K3" s="152"/>
      <c r="L3" s="152"/>
      <c r="M3" s="152"/>
      <c r="N3" s="152"/>
      <c r="O3" s="152"/>
    </row>
    <row r="7" spans="1:16" x14ac:dyDescent="0.25">
      <c r="B7" s="150" t="s">
        <v>43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6" ht="15" customHeight="1" x14ac:dyDescent="0.25">
      <c r="A8" s="64"/>
      <c r="B8" s="149" t="s">
        <v>122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6" ht="26.25" customHeight="1" x14ac:dyDescent="0.25">
      <c r="A9" s="64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6" ht="17.25" customHeight="1" x14ac:dyDescent="0.25">
      <c r="A10" s="65"/>
      <c r="B10" s="66"/>
      <c r="C10" s="67" t="s">
        <v>120</v>
      </c>
      <c r="D10" s="68" t="s">
        <v>55</v>
      </c>
      <c r="E10" s="68" t="s">
        <v>56</v>
      </c>
      <c r="F10" s="68" t="s">
        <v>57</v>
      </c>
      <c r="G10" s="68" t="s">
        <v>58</v>
      </c>
      <c r="H10" s="68" t="s">
        <v>59</v>
      </c>
      <c r="I10" s="68" t="s">
        <v>60</v>
      </c>
      <c r="J10" s="68" t="s">
        <v>61</v>
      </c>
      <c r="K10" s="68" t="s">
        <v>62</v>
      </c>
      <c r="L10" s="68" t="s">
        <v>63</v>
      </c>
      <c r="M10" s="68" t="s">
        <v>64</v>
      </c>
      <c r="N10" s="68" t="s">
        <v>65</v>
      </c>
      <c r="O10" s="68" t="s">
        <v>66</v>
      </c>
    </row>
    <row r="11" spans="1:16" s="14" customFormat="1" ht="15.75" x14ac:dyDescent="0.25">
      <c r="A11" s="65">
        <v>1</v>
      </c>
      <c r="B11" s="69" t="s">
        <v>92</v>
      </c>
      <c r="C11" s="70">
        <v>50</v>
      </c>
      <c r="D11" s="91"/>
      <c r="E11" s="85"/>
      <c r="F11" s="92"/>
      <c r="G11" s="85"/>
      <c r="H11" s="85"/>
      <c r="I11" s="132">
        <v>50</v>
      </c>
      <c r="J11" s="85"/>
      <c r="K11" s="85"/>
      <c r="L11" s="85"/>
      <c r="M11" s="85"/>
      <c r="N11" s="85"/>
      <c r="O11" s="85"/>
      <c r="P11" s="86"/>
    </row>
    <row r="12" spans="1:16" s="14" customFormat="1" ht="15.75" x14ac:dyDescent="0.25">
      <c r="A12" s="65">
        <v>2</v>
      </c>
      <c r="B12" s="69" t="s">
        <v>69</v>
      </c>
      <c r="C12" s="70">
        <v>50</v>
      </c>
      <c r="D12" s="91"/>
      <c r="E12" s="85">
        <v>25</v>
      </c>
      <c r="F12" s="83">
        <v>25</v>
      </c>
      <c r="G12" s="85"/>
      <c r="H12" s="85"/>
      <c r="I12" s="111"/>
      <c r="J12" s="68"/>
      <c r="K12" s="68"/>
      <c r="L12" s="68"/>
      <c r="M12" s="68"/>
      <c r="N12" s="68"/>
      <c r="O12" s="85"/>
      <c r="P12" s="86"/>
    </row>
    <row r="13" spans="1:16" s="14" customFormat="1" ht="15.75" x14ac:dyDescent="0.25">
      <c r="A13" s="65">
        <v>3</v>
      </c>
      <c r="B13" s="69" t="s">
        <v>93</v>
      </c>
      <c r="C13" s="70">
        <v>38</v>
      </c>
      <c r="D13" s="91"/>
      <c r="E13" s="85"/>
      <c r="F13" s="92"/>
      <c r="G13" s="85">
        <v>19</v>
      </c>
      <c r="H13" s="85">
        <v>19</v>
      </c>
      <c r="I13" s="132"/>
      <c r="J13" s="85"/>
      <c r="K13" s="85"/>
      <c r="L13" s="85"/>
      <c r="M13" s="85"/>
      <c r="N13" s="85"/>
      <c r="O13" s="85"/>
      <c r="P13" s="86"/>
    </row>
    <row r="14" spans="1:16" s="14" customFormat="1" ht="15.75" x14ac:dyDescent="0.25">
      <c r="A14" s="65">
        <v>4</v>
      </c>
      <c r="B14" s="69" t="s">
        <v>94</v>
      </c>
      <c r="C14" s="70">
        <v>71</v>
      </c>
      <c r="D14" s="91"/>
      <c r="E14" s="85"/>
      <c r="F14" s="92"/>
      <c r="G14" s="85">
        <v>25</v>
      </c>
      <c r="H14" s="85">
        <v>25</v>
      </c>
      <c r="I14" s="132">
        <v>21</v>
      </c>
      <c r="J14" s="85"/>
      <c r="K14" s="85"/>
      <c r="L14" s="85"/>
      <c r="M14" s="85"/>
      <c r="N14" s="93"/>
      <c r="O14" s="93"/>
      <c r="P14" s="86"/>
    </row>
    <row r="15" spans="1:16" s="14" customFormat="1" ht="15.75" x14ac:dyDescent="0.25">
      <c r="A15" s="65">
        <v>5</v>
      </c>
      <c r="B15" s="69" t="s">
        <v>95</v>
      </c>
      <c r="C15" s="70">
        <v>20</v>
      </c>
      <c r="D15" s="91"/>
      <c r="E15" s="94">
        <v>20</v>
      </c>
      <c r="F15" s="92"/>
      <c r="G15" s="94"/>
      <c r="H15" s="85"/>
      <c r="I15" s="133"/>
      <c r="J15" s="94"/>
      <c r="K15" s="94"/>
      <c r="L15" s="94"/>
      <c r="M15" s="94"/>
      <c r="N15" s="94"/>
      <c r="O15" s="94"/>
      <c r="P15" s="86"/>
    </row>
    <row r="16" spans="1:16" s="14" customFormat="1" ht="15.75" x14ac:dyDescent="0.25">
      <c r="A16" s="65">
        <v>6</v>
      </c>
      <c r="B16" s="69" t="s">
        <v>96</v>
      </c>
      <c r="C16" s="70">
        <v>70</v>
      </c>
      <c r="D16" s="95"/>
      <c r="E16" s="95"/>
      <c r="F16" s="95">
        <v>70</v>
      </c>
      <c r="G16" s="95"/>
      <c r="H16" s="95"/>
      <c r="I16" s="134"/>
      <c r="J16" s="95"/>
      <c r="K16" s="95"/>
      <c r="L16" s="95"/>
      <c r="M16" s="95"/>
      <c r="N16" s="95"/>
      <c r="O16" s="95"/>
      <c r="P16" s="86"/>
    </row>
    <row r="17" spans="1:17" s="14" customFormat="1" ht="32.25" customHeight="1" x14ac:dyDescent="0.25">
      <c r="A17" s="65">
        <v>7</v>
      </c>
      <c r="B17" s="87" t="s">
        <v>116</v>
      </c>
      <c r="C17" s="70">
        <v>12</v>
      </c>
      <c r="D17" s="91"/>
      <c r="E17" s="85"/>
      <c r="F17" s="92"/>
      <c r="G17" s="85"/>
      <c r="H17" s="85"/>
      <c r="I17" s="132"/>
      <c r="J17" s="85"/>
      <c r="K17" s="85"/>
      <c r="L17" s="85">
        <v>12</v>
      </c>
      <c r="M17" s="85"/>
      <c r="N17" s="96"/>
      <c r="O17" s="97"/>
      <c r="P17" s="86"/>
    </row>
    <row r="18" spans="1:17" s="14" customFormat="1" ht="15.75" x14ac:dyDescent="0.25">
      <c r="A18" s="65">
        <v>8</v>
      </c>
      <c r="B18" s="69" t="s">
        <v>98</v>
      </c>
      <c r="C18" s="70">
        <v>105</v>
      </c>
      <c r="D18" s="98"/>
      <c r="E18" s="99">
        <v>32</v>
      </c>
      <c r="F18" s="92">
        <v>40</v>
      </c>
      <c r="G18" s="83">
        <v>33</v>
      </c>
      <c r="H18" s="83"/>
      <c r="I18" s="135"/>
      <c r="J18" s="99"/>
      <c r="K18" s="99"/>
      <c r="L18" s="99"/>
      <c r="M18" s="99"/>
      <c r="N18" s="99"/>
      <c r="O18" s="99"/>
      <c r="P18" s="86"/>
    </row>
    <row r="19" spans="1:17" s="14" customFormat="1" ht="15.75" x14ac:dyDescent="0.25">
      <c r="A19" s="65">
        <v>9</v>
      </c>
      <c r="B19" s="69" t="s">
        <v>99</v>
      </c>
      <c r="C19" s="90">
        <v>91</v>
      </c>
      <c r="D19" s="91"/>
      <c r="E19" s="85"/>
      <c r="F19" s="92"/>
      <c r="G19" s="93">
        <v>28</v>
      </c>
      <c r="H19" s="93">
        <v>31</v>
      </c>
      <c r="I19" s="136"/>
      <c r="J19" s="93"/>
      <c r="K19" s="93"/>
      <c r="L19" s="93">
        <v>16</v>
      </c>
      <c r="M19" s="93">
        <v>16</v>
      </c>
      <c r="N19" s="93"/>
      <c r="O19" s="99"/>
      <c r="P19" s="86"/>
    </row>
    <row r="20" spans="1:17" ht="15.75" x14ac:dyDescent="0.25">
      <c r="A20" s="65"/>
      <c r="B20" s="71" t="s">
        <v>100</v>
      </c>
      <c r="C20" s="81">
        <f>SUM(C11:C19)</f>
        <v>507</v>
      </c>
      <c r="D20" s="100"/>
      <c r="E20" s="101">
        <f>SUM(E11:E19)</f>
        <v>77</v>
      </c>
      <c r="F20" s="102">
        <f>SUM(F11:F19)</f>
        <v>135</v>
      </c>
      <c r="G20" s="101">
        <f>SUM(G11:G19)</f>
        <v>105</v>
      </c>
      <c r="H20" s="101">
        <f>SUM(H11:H19)</f>
        <v>75</v>
      </c>
      <c r="I20" s="137">
        <f>SUM(I11:I19)</f>
        <v>71</v>
      </c>
      <c r="J20" s="101"/>
      <c r="K20" s="101"/>
      <c r="L20" s="101">
        <f>SUM(L11:L19)</f>
        <v>28</v>
      </c>
      <c r="M20" s="101">
        <f>SUM(M11:M19)</f>
        <v>16</v>
      </c>
      <c r="N20" s="101"/>
      <c r="O20" s="101"/>
      <c r="P20" s="86"/>
      <c r="Q20" s="60"/>
    </row>
    <row r="21" spans="1:17" x14ac:dyDescent="0.25">
      <c r="F21" s="36"/>
      <c r="I21" s="62"/>
      <c r="J21" s="62"/>
      <c r="K21" s="62"/>
      <c r="L21" s="62"/>
      <c r="M21" s="62"/>
      <c r="N21" s="62"/>
      <c r="O21" s="62"/>
    </row>
    <row r="22" spans="1:17" x14ac:dyDescent="0.25">
      <c r="B22" s="55"/>
      <c r="G22" s="59"/>
    </row>
    <row r="23" spans="1:17" x14ac:dyDescent="0.25">
      <c r="D23" s="60"/>
      <c r="K23" s="62"/>
    </row>
    <row r="24" spans="1:17" x14ac:dyDescent="0.25">
      <c r="G24" s="62"/>
    </row>
  </sheetData>
  <mergeCells count="4">
    <mergeCell ref="B8:O9"/>
    <mergeCell ref="B7:O7"/>
    <mergeCell ref="G3:O3"/>
    <mergeCell ref="G2:O2"/>
  </mergeCells>
  <phoneticPr fontId="4" type="noConversion"/>
  <pageMargins left="1.3385826771653544" right="0.15748031496062992" top="1.4566929133858268" bottom="0.55118110236220474" header="0.51181102362204722" footer="0.51181102362204722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>
      <selection activeCell="E24" sqref="E24"/>
    </sheetView>
  </sheetViews>
  <sheetFormatPr defaultRowHeight="15" x14ac:dyDescent="0.25"/>
  <cols>
    <col min="1" max="1" width="4.28515625" style="104" customWidth="1"/>
    <col min="2" max="2" width="47.140625" style="104" customWidth="1"/>
    <col min="3" max="3" width="11" style="104" customWidth="1"/>
    <col min="4" max="4" width="9.140625" style="105"/>
    <col min="5" max="5" width="8.140625" style="105" customWidth="1"/>
    <col min="6" max="6" width="7.28515625" style="105" customWidth="1"/>
    <col min="7" max="7" width="7.7109375" style="105" customWidth="1"/>
    <col min="8" max="8" width="6.7109375" style="105" customWidth="1"/>
    <col min="9" max="9" width="7.5703125" style="105" customWidth="1"/>
    <col min="10" max="10" width="7.140625" style="105" customWidth="1"/>
    <col min="11" max="11" width="8.7109375" style="105" customWidth="1"/>
    <col min="12" max="12" width="9.42578125" style="105" customWidth="1"/>
    <col min="13" max="13" width="10" style="104" customWidth="1"/>
    <col min="14" max="14" width="8.140625" style="104" customWidth="1"/>
    <col min="15" max="15" width="7.85546875" style="104" customWidth="1"/>
    <col min="16" max="16384" width="9.140625" style="104"/>
  </cols>
  <sheetData>
    <row r="1" spans="1:17" x14ac:dyDescent="0.25">
      <c r="K1" s="160" t="s">
        <v>127</v>
      </c>
      <c r="L1" s="161"/>
      <c r="M1" s="161"/>
      <c r="N1" s="161"/>
      <c r="O1" s="161"/>
    </row>
    <row r="2" spans="1:17" x14ac:dyDescent="0.25">
      <c r="J2" s="104"/>
      <c r="K2" s="158" t="s">
        <v>115</v>
      </c>
      <c r="L2" s="159"/>
      <c r="M2" s="159"/>
      <c r="N2" s="159"/>
      <c r="O2" s="159"/>
    </row>
    <row r="4" spans="1:17" x14ac:dyDescent="0.25">
      <c r="B4" s="153" t="s">
        <v>43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06"/>
    </row>
    <row r="5" spans="1:17" ht="15" customHeight="1" x14ac:dyDescent="0.25">
      <c r="A5" s="107"/>
      <c r="B5" s="154" t="s">
        <v>123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155"/>
      <c r="O5" s="155"/>
    </row>
    <row r="6" spans="1:17" ht="36.75" customHeight="1" x14ac:dyDescent="0.25">
      <c r="A6" s="107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57"/>
      <c r="O6" s="157"/>
    </row>
    <row r="7" spans="1:17" ht="16.5" customHeight="1" x14ac:dyDescent="0.25">
      <c r="A7" s="108"/>
      <c r="B7" s="109"/>
      <c r="C7" s="110" t="s">
        <v>120</v>
      </c>
      <c r="D7" s="111" t="s">
        <v>55</v>
      </c>
      <c r="E7" s="111" t="s">
        <v>56</v>
      </c>
      <c r="F7" s="111" t="s">
        <v>57</v>
      </c>
      <c r="G7" s="111" t="s">
        <v>58</v>
      </c>
      <c r="H7" s="111" t="s">
        <v>59</v>
      </c>
      <c r="I7" s="111" t="s">
        <v>60</v>
      </c>
      <c r="J7" s="111" t="s">
        <v>61</v>
      </c>
      <c r="K7" s="111" t="s">
        <v>62</v>
      </c>
      <c r="L7" s="111" t="s">
        <v>63</v>
      </c>
      <c r="M7" s="111" t="s">
        <v>64</v>
      </c>
      <c r="N7" s="111" t="s">
        <v>65</v>
      </c>
      <c r="O7" s="111" t="s">
        <v>66</v>
      </c>
    </row>
    <row r="8" spans="1:17" s="114" customFormat="1" ht="16.5" x14ac:dyDescent="0.25">
      <c r="A8" s="108">
        <v>1</v>
      </c>
      <c r="B8" s="108" t="s">
        <v>67</v>
      </c>
      <c r="C8" s="112">
        <v>33</v>
      </c>
      <c r="D8" s="113"/>
      <c r="E8" s="113"/>
      <c r="F8" s="113"/>
      <c r="G8" s="113"/>
      <c r="H8" s="113"/>
      <c r="I8" s="113">
        <v>33</v>
      </c>
      <c r="J8" s="113"/>
      <c r="K8" s="113"/>
      <c r="L8" s="113"/>
      <c r="M8" s="113"/>
      <c r="N8" s="113"/>
      <c r="O8" s="113"/>
      <c r="Q8" s="115"/>
    </row>
    <row r="9" spans="1:17" s="114" customFormat="1" ht="16.5" x14ac:dyDescent="0.25">
      <c r="A9" s="108">
        <v>2</v>
      </c>
      <c r="B9" s="108" t="s">
        <v>92</v>
      </c>
      <c r="C9" s="112">
        <v>167</v>
      </c>
      <c r="D9" s="113"/>
      <c r="E9" s="113"/>
      <c r="F9" s="113"/>
      <c r="G9" s="113"/>
      <c r="H9" s="113"/>
      <c r="I9" s="113">
        <v>167</v>
      </c>
      <c r="J9" s="113"/>
      <c r="K9" s="113"/>
      <c r="L9" s="113"/>
      <c r="M9" s="113"/>
      <c r="N9" s="113"/>
      <c r="O9" s="113"/>
      <c r="Q9" s="115"/>
    </row>
    <row r="10" spans="1:17" s="114" customFormat="1" ht="16.5" x14ac:dyDescent="0.25">
      <c r="A10" s="108">
        <v>3</v>
      </c>
      <c r="B10" s="108" t="s">
        <v>69</v>
      </c>
      <c r="C10" s="112">
        <v>180</v>
      </c>
      <c r="D10" s="113">
        <v>20</v>
      </c>
      <c r="E10" s="113">
        <v>20</v>
      </c>
      <c r="F10" s="113">
        <v>20</v>
      </c>
      <c r="G10" s="113">
        <v>20</v>
      </c>
      <c r="H10" s="113">
        <v>20</v>
      </c>
      <c r="I10" s="113"/>
      <c r="J10" s="113"/>
      <c r="K10" s="113"/>
      <c r="L10" s="113">
        <v>20</v>
      </c>
      <c r="M10" s="113">
        <v>20</v>
      </c>
      <c r="N10" s="113">
        <v>20</v>
      </c>
      <c r="O10" s="113">
        <v>20</v>
      </c>
      <c r="Q10" s="115"/>
    </row>
    <row r="11" spans="1:17" s="114" customFormat="1" ht="16.5" x14ac:dyDescent="0.25">
      <c r="A11" s="108">
        <v>4</v>
      </c>
      <c r="B11" s="108" t="s">
        <v>101</v>
      </c>
      <c r="C11" s="112">
        <v>63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>
        <v>63</v>
      </c>
      <c r="O11" s="113"/>
      <c r="Q11" s="115"/>
    </row>
    <row r="12" spans="1:17" s="114" customFormat="1" ht="16.5" x14ac:dyDescent="0.25">
      <c r="A12" s="108">
        <v>5</v>
      </c>
      <c r="B12" s="108" t="s">
        <v>93</v>
      </c>
      <c r="C12" s="112">
        <v>140</v>
      </c>
      <c r="D12" s="113"/>
      <c r="E12" s="113"/>
      <c r="F12" s="113"/>
      <c r="G12" s="113">
        <v>20</v>
      </c>
      <c r="H12" s="113">
        <v>20</v>
      </c>
      <c r="I12" s="113">
        <v>20</v>
      </c>
      <c r="J12" s="113">
        <v>20</v>
      </c>
      <c r="K12" s="113">
        <v>20</v>
      </c>
      <c r="L12" s="113">
        <v>20</v>
      </c>
      <c r="M12" s="113">
        <v>20</v>
      </c>
      <c r="N12" s="113"/>
      <c r="O12" s="113"/>
      <c r="Q12" s="115"/>
    </row>
    <row r="13" spans="1:17" s="114" customFormat="1" ht="16.5" x14ac:dyDescent="0.25">
      <c r="A13" s="108">
        <v>6</v>
      </c>
      <c r="B13" s="108" t="s">
        <v>102</v>
      </c>
      <c r="C13" s="112">
        <v>104</v>
      </c>
      <c r="D13" s="116">
        <v>3</v>
      </c>
      <c r="E13" s="116">
        <v>3</v>
      </c>
      <c r="F13" s="116">
        <v>2</v>
      </c>
      <c r="G13" s="116">
        <v>5</v>
      </c>
      <c r="H13" s="116">
        <v>8</v>
      </c>
      <c r="I13" s="116">
        <v>16</v>
      </c>
      <c r="J13" s="116">
        <v>8</v>
      </c>
      <c r="K13" s="116">
        <v>12</v>
      </c>
      <c r="L13" s="116">
        <v>7</v>
      </c>
      <c r="M13" s="116">
        <v>3</v>
      </c>
      <c r="N13" s="116">
        <v>21</v>
      </c>
      <c r="O13" s="116">
        <v>16</v>
      </c>
      <c r="Q13" s="115"/>
    </row>
    <row r="14" spans="1:17" s="114" customFormat="1" ht="16.5" x14ac:dyDescent="0.25">
      <c r="A14" s="108">
        <v>7</v>
      </c>
      <c r="B14" s="108" t="s">
        <v>94</v>
      </c>
      <c r="C14" s="112">
        <v>92</v>
      </c>
      <c r="D14" s="113"/>
      <c r="E14" s="113"/>
      <c r="F14" s="113"/>
      <c r="G14" s="113">
        <v>23</v>
      </c>
      <c r="H14" s="113">
        <v>23</v>
      </c>
      <c r="I14" s="113">
        <v>23</v>
      </c>
      <c r="J14" s="113">
        <v>23</v>
      </c>
      <c r="K14" s="113"/>
      <c r="L14" s="113"/>
      <c r="M14" s="113"/>
      <c r="N14" s="113"/>
      <c r="O14" s="113"/>
      <c r="Q14" s="115"/>
    </row>
    <row r="15" spans="1:17" s="114" customFormat="1" ht="16.5" x14ac:dyDescent="0.25">
      <c r="A15" s="108">
        <v>8</v>
      </c>
      <c r="B15" s="108" t="s">
        <v>95</v>
      </c>
      <c r="C15" s="112">
        <v>170</v>
      </c>
      <c r="D15" s="117"/>
      <c r="E15" s="117">
        <v>170</v>
      </c>
      <c r="F15" s="117"/>
      <c r="G15" s="117"/>
      <c r="H15" s="117"/>
      <c r="I15" s="117"/>
      <c r="J15" s="117"/>
      <c r="K15" s="117"/>
      <c r="L15" s="117"/>
      <c r="M15" s="118"/>
      <c r="N15" s="117"/>
      <c r="O15" s="117"/>
      <c r="Q15" s="115"/>
    </row>
    <row r="16" spans="1:17" s="114" customFormat="1" ht="16.5" x14ac:dyDescent="0.25">
      <c r="A16" s="108">
        <v>9</v>
      </c>
      <c r="B16" s="108" t="s">
        <v>103</v>
      </c>
      <c r="C16" s="119">
        <v>70</v>
      </c>
      <c r="D16" s="112"/>
      <c r="E16" s="112">
        <v>10</v>
      </c>
      <c r="F16" s="112">
        <v>10</v>
      </c>
      <c r="G16" s="112">
        <v>10</v>
      </c>
      <c r="H16" s="112">
        <v>5</v>
      </c>
      <c r="I16" s="112">
        <v>5</v>
      </c>
      <c r="J16" s="112">
        <v>5</v>
      </c>
      <c r="K16" s="112">
        <v>5</v>
      </c>
      <c r="L16" s="112">
        <v>10</v>
      </c>
      <c r="M16" s="112">
        <v>10</v>
      </c>
      <c r="N16" s="112"/>
      <c r="O16" s="112"/>
      <c r="Q16" s="115"/>
    </row>
    <row r="17" spans="1:20" s="114" customFormat="1" ht="16.5" x14ac:dyDescent="0.25">
      <c r="A17" s="108">
        <v>10</v>
      </c>
      <c r="B17" s="108" t="s">
        <v>96</v>
      </c>
      <c r="C17" s="112">
        <v>147</v>
      </c>
      <c r="D17" s="120"/>
      <c r="E17" s="121"/>
      <c r="F17" s="121">
        <v>70</v>
      </c>
      <c r="G17" s="121"/>
      <c r="H17" s="121"/>
      <c r="I17" s="121"/>
      <c r="J17" s="121"/>
      <c r="K17" s="121"/>
      <c r="L17" s="121">
        <v>77</v>
      </c>
      <c r="M17" s="121"/>
      <c r="N17" s="121"/>
      <c r="O17" s="120"/>
      <c r="Q17" s="115"/>
    </row>
    <row r="18" spans="1:20" s="114" customFormat="1" ht="16.5" x14ac:dyDescent="0.25">
      <c r="A18" s="108">
        <v>11</v>
      </c>
      <c r="B18" s="108" t="s">
        <v>104</v>
      </c>
      <c r="C18" s="112">
        <v>80</v>
      </c>
      <c r="D18" s="113"/>
      <c r="E18" s="113"/>
      <c r="F18" s="113"/>
      <c r="G18" s="113"/>
      <c r="H18" s="113"/>
      <c r="I18" s="113"/>
      <c r="J18" s="113"/>
      <c r="K18" s="113"/>
      <c r="L18" s="113">
        <v>80</v>
      </c>
      <c r="M18" s="113"/>
      <c r="N18" s="113"/>
      <c r="O18" s="113"/>
      <c r="Q18" s="115"/>
      <c r="T18" s="114" t="s">
        <v>126</v>
      </c>
    </row>
    <row r="19" spans="1:20" s="114" customFormat="1" ht="16.5" x14ac:dyDescent="0.25">
      <c r="A19" s="108">
        <v>12</v>
      </c>
      <c r="B19" s="108" t="s">
        <v>105</v>
      </c>
      <c r="C19" s="112">
        <v>81</v>
      </c>
      <c r="D19" s="113"/>
      <c r="E19" s="113"/>
      <c r="F19" s="113"/>
      <c r="G19" s="113">
        <v>41</v>
      </c>
      <c r="H19" s="113"/>
      <c r="I19" s="113"/>
      <c r="J19" s="113"/>
      <c r="K19" s="113"/>
      <c r="L19" s="113"/>
      <c r="M19" s="113">
        <v>40</v>
      </c>
      <c r="N19" s="113"/>
      <c r="O19" s="113"/>
      <c r="Q19" s="115"/>
    </row>
    <row r="20" spans="1:20" s="114" customFormat="1" ht="16.5" x14ac:dyDescent="0.25">
      <c r="A20" s="108">
        <v>13</v>
      </c>
      <c r="B20" s="108" t="s">
        <v>106</v>
      </c>
      <c r="C20" s="112">
        <v>95</v>
      </c>
      <c r="D20" s="113"/>
      <c r="E20" s="113"/>
      <c r="F20" s="113">
        <v>20</v>
      </c>
      <c r="G20" s="113">
        <v>30</v>
      </c>
      <c r="H20" s="113">
        <v>30</v>
      </c>
      <c r="I20" s="113">
        <v>15</v>
      </c>
      <c r="J20" s="113"/>
      <c r="K20" s="113"/>
      <c r="L20" s="113"/>
      <c r="M20" s="113"/>
      <c r="N20" s="113"/>
      <c r="O20" s="113"/>
      <c r="Q20" s="115"/>
    </row>
    <row r="21" spans="1:20" s="114" customFormat="1" ht="16.5" x14ac:dyDescent="0.25">
      <c r="A21" s="108">
        <v>14</v>
      </c>
      <c r="B21" s="108" t="s">
        <v>107</v>
      </c>
      <c r="C21" s="112">
        <v>88</v>
      </c>
      <c r="D21" s="113"/>
      <c r="E21" s="113"/>
      <c r="F21" s="113"/>
      <c r="G21" s="113"/>
      <c r="H21" s="113"/>
      <c r="I21" s="113"/>
      <c r="J21" s="113"/>
      <c r="K21" s="113"/>
      <c r="L21" s="113">
        <v>88</v>
      </c>
      <c r="M21" s="113"/>
      <c r="N21" s="113"/>
      <c r="O21" s="113"/>
      <c r="Q21" s="115"/>
    </row>
    <row r="22" spans="1:20" s="114" customFormat="1" ht="16.5" x14ac:dyDescent="0.25">
      <c r="A22" s="108">
        <v>15</v>
      </c>
      <c r="B22" s="108" t="s">
        <v>81</v>
      </c>
      <c r="C22" s="112">
        <v>110</v>
      </c>
      <c r="D22" s="113"/>
      <c r="E22" s="113"/>
      <c r="F22" s="113"/>
      <c r="G22" s="113"/>
      <c r="H22" s="113"/>
      <c r="I22" s="113">
        <v>50</v>
      </c>
      <c r="J22" s="113"/>
      <c r="K22" s="113"/>
      <c r="L22" s="113"/>
      <c r="M22" s="113"/>
      <c r="N22" s="113">
        <v>60</v>
      </c>
      <c r="O22" s="113"/>
      <c r="Q22" s="115"/>
    </row>
    <row r="23" spans="1:20" s="114" customFormat="1" ht="16.5" x14ac:dyDescent="0.25">
      <c r="A23" s="108">
        <v>16</v>
      </c>
      <c r="B23" s="108" t="s">
        <v>124</v>
      </c>
      <c r="C23" s="112">
        <v>58</v>
      </c>
      <c r="D23" s="113"/>
      <c r="E23" s="113"/>
      <c r="F23" s="113"/>
      <c r="G23" s="113">
        <v>50</v>
      </c>
      <c r="H23" s="113"/>
      <c r="I23" s="113"/>
      <c r="J23" s="113"/>
      <c r="K23" s="113"/>
      <c r="L23" s="113"/>
      <c r="M23" s="113">
        <v>8</v>
      </c>
      <c r="N23" s="113"/>
      <c r="O23" s="113"/>
      <c r="Q23" s="115"/>
    </row>
    <row r="24" spans="1:20" s="114" customFormat="1" ht="16.5" x14ac:dyDescent="0.25">
      <c r="A24" s="108">
        <v>17</v>
      </c>
      <c r="B24" s="108" t="s">
        <v>97</v>
      </c>
      <c r="C24" s="112">
        <v>33</v>
      </c>
      <c r="D24" s="113"/>
      <c r="E24" s="113"/>
      <c r="F24" s="113"/>
      <c r="G24" s="113"/>
      <c r="H24" s="113"/>
      <c r="I24" s="113"/>
      <c r="J24" s="113"/>
      <c r="K24" s="113"/>
      <c r="L24" s="113">
        <v>33</v>
      </c>
      <c r="M24" s="113"/>
      <c r="N24" s="113"/>
      <c r="O24" s="113"/>
      <c r="Q24" s="115"/>
    </row>
    <row r="25" spans="1:20" s="114" customFormat="1" ht="16.5" x14ac:dyDescent="0.25">
      <c r="A25" s="108">
        <v>18</v>
      </c>
      <c r="B25" s="108" t="s">
        <v>82</v>
      </c>
      <c r="C25" s="112">
        <v>58</v>
      </c>
      <c r="D25" s="113"/>
      <c r="E25" s="113"/>
      <c r="F25" s="113">
        <v>30</v>
      </c>
      <c r="G25" s="113"/>
      <c r="H25" s="113"/>
      <c r="I25" s="113"/>
      <c r="J25" s="113"/>
      <c r="K25" s="113"/>
      <c r="L25" s="113"/>
      <c r="M25" s="113"/>
      <c r="N25" s="113">
        <v>28</v>
      </c>
      <c r="O25" s="113"/>
      <c r="Q25" s="115"/>
    </row>
    <row r="26" spans="1:20" s="114" customFormat="1" ht="16.5" x14ac:dyDescent="0.25">
      <c r="A26" s="108">
        <v>19</v>
      </c>
      <c r="B26" s="108" t="s">
        <v>108</v>
      </c>
      <c r="C26" s="112">
        <v>98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>
        <v>98</v>
      </c>
      <c r="O26" s="113"/>
      <c r="Q26" s="115"/>
    </row>
    <row r="27" spans="1:20" s="114" customFormat="1" ht="16.5" x14ac:dyDescent="0.25">
      <c r="A27" s="108">
        <v>20</v>
      </c>
      <c r="B27" s="108" t="s">
        <v>109</v>
      </c>
      <c r="C27" s="112">
        <v>74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>
        <v>74</v>
      </c>
      <c r="N27" s="113"/>
      <c r="O27" s="113"/>
      <c r="Q27" s="115"/>
    </row>
    <row r="28" spans="1:20" s="114" customFormat="1" ht="16.5" x14ac:dyDescent="0.25">
      <c r="A28" s="108">
        <v>21</v>
      </c>
      <c r="B28" s="108" t="s">
        <v>98</v>
      </c>
      <c r="C28" s="112">
        <v>102</v>
      </c>
      <c r="D28" s="113"/>
      <c r="E28" s="122"/>
      <c r="F28" s="122">
        <v>20</v>
      </c>
      <c r="G28" s="122">
        <v>41</v>
      </c>
      <c r="H28" s="122"/>
      <c r="I28" s="122"/>
      <c r="J28" s="122"/>
      <c r="K28" s="122">
        <v>20</v>
      </c>
      <c r="L28" s="122"/>
      <c r="M28" s="122">
        <v>21</v>
      </c>
      <c r="N28" s="122"/>
      <c r="O28" s="122"/>
      <c r="Q28" s="115"/>
    </row>
    <row r="29" spans="1:20" s="114" customFormat="1" ht="16.5" x14ac:dyDescent="0.25">
      <c r="A29" s="108">
        <v>22</v>
      </c>
      <c r="B29" s="108" t="s">
        <v>99</v>
      </c>
      <c r="C29" s="112">
        <v>606</v>
      </c>
      <c r="D29" s="113"/>
      <c r="E29" s="113"/>
      <c r="F29" s="112">
        <v>150</v>
      </c>
      <c r="G29" s="112">
        <v>143</v>
      </c>
      <c r="H29" s="112">
        <v>65</v>
      </c>
      <c r="I29" s="112">
        <v>69</v>
      </c>
      <c r="J29" s="112"/>
      <c r="K29" s="112">
        <v>49</v>
      </c>
      <c r="L29" s="112">
        <v>48</v>
      </c>
      <c r="M29" s="112">
        <v>70</v>
      </c>
      <c r="N29" s="112">
        <v>12</v>
      </c>
      <c r="O29" s="112"/>
      <c r="Q29" s="115"/>
    </row>
    <row r="30" spans="1:20" s="114" customFormat="1" ht="16.5" x14ac:dyDescent="0.25">
      <c r="A30" s="108">
        <v>23</v>
      </c>
      <c r="B30" s="108" t="s">
        <v>110</v>
      </c>
      <c r="C30" s="112">
        <v>166</v>
      </c>
      <c r="D30" s="113"/>
      <c r="E30" s="113"/>
      <c r="F30" s="113">
        <v>40</v>
      </c>
      <c r="G30" s="113">
        <v>46</v>
      </c>
      <c r="H30" s="113">
        <v>40</v>
      </c>
      <c r="I30" s="113"/>
      <c r="J30" s="113"/>
      <c r="K30" s="113"/>
      <c r="L30" s="123">
        <v>40</v>
      </c>
      <c r="M30" s="113"/>
      <c r="N30" s="113"/>
      <c r="O30" s="113"/>
      <c r="Q30" s="115"/>
    </row>
    <row r="31" spans="1:20" s="114" customFormat="1" ht="16.5" x14ac:dyDescent="0.25">
      <c r="A31" s="108">
        <v>24</v>
      </c>
      <c r="B31" s="108" t="s">
        <v>111</v>
      </c>
      <c r="C31" s="112">
        <v>230</v>
      </c>
      <c r="D31" s="113"/>
      <c r="E31" s="113"/>
      <c r="F31" s="113"/>
      <c r="G31" s="113"/>
      <c r="H31" s="113"/>
      <c r="I31" s="113">
        <v>40</v>
      </c>
      <c r="J31" s="113">
        <v>40</v>
      </c>
      <c r="K31" s="113">
        <v>40</v>
      </c>
      <c r="L31" s="113">
        <v>40</v>
      </c>
      <c r="M31" s="113">
        <v>40</v>
      </c>
      <c r="N31" s="113">
        <v>30</v>
      </c>
      <c r="O31" s="113"/>
      <c r="Q31" s="115"/>
    </row>
    <row r="32" spans="1:20" ht="15.75" x14ac:dyDescent="0.25">
      <c r="A32" s="108"/>
      <c r="B32" s="124" t="s">
        <v>100</v>
      </c>
      <c r="C32" s="125">
        <f t="shared" ref="C32:O32" si="0">SUM(C8:C31)</f>
        <v>3045</v>
      </c>
      <c r="D32" s="126">
        <f t="shared" si="0"/>
        <v>23</v>
      </c>
      <c r="E32" s="126">
        <f t="shared" si="0"/>
        <v>203</v>
      </c>
      <c r="F32" s="126">
        <f t="shared" si="0"/>
        <v>362</v>
      </c>
      <c r="G32" s="126">
        <f t="shared" si="0"/>
        <v>429</v>
      </c>
      <c r="H32" s="126">
        <f t="shared" si="0"/>
        <v>211</v>
      </c>
      <c r="I32" s="127">
        <f t="shared" si="0"/>
        <v>438</v>
      </c>
      <c r="J32" s="127">
        <f t="shared" si="0"/>
        <v>96</v>
      </c>
      <c r="K32" s="127">
        <f t="shared" si="0"/>
        <v>146</v>
      </c>
      <c r="L32" s="127">
        <f t="shared" si="0"/>
        <v>463</v>
      </c>
      <c r="M32" s="127">
        <f t="shared" si="0"/>
        <v>306</v>
      </c>
      <c r="N32" s="127">
        <f t="shared" si="0"/>
        <v>332</v>
      </c>
      <c r="O32" s="127">
        <f t="shared" si="0"/>
        <v>36</v>
      </c>
      <c r="Q32" s="115"/>
    </row>
    <row r="33" spans="2:15" ht="15.75" x14ac:dyDescent="0.25">
      <c r="B33" s="128"/>
      <c r="C33" s="107"/>
      <c r="D33" s="129"/>
      <c r="E33" s="129"/>
      <c r="F33" s="129"/>
      <c r="G33" s="129"/>
      <c r="H33" s="129"/>
      <c r="I33" s="129"/>
      <c r="J33" s="129"/>
      <c r="K33" s="129"/>
      <c r="L33" s="129"/>
      <c r="M33" s="107"/>
      <c r="N33" s="107"/>
      <c r="O33" s="107"/>
    </row>
    <row r="34" spans="2:15" x14ac:dyDescent="0.25">
      <c r="D34" s="130"/>
      <c r="E34" s="130"/>
    </row>
    <row r="36" spans="2:15" x14ac:dyDescent="0.25">
      <c r="K36" s="130"/>
    </row>
    <row r="39" spans="2:15" x14ac:dyDescent="0.25">
      <c r="I39" s="130"/>
    </row>
    <row r="41" spans="2:15" x14ac:dyDescent="0.25">
      <c r="H41" s="131"/>
    </row>
  </sheetData>
  <mergeCells count="4">
    <mergeCell ref="B4:L4"/>
    <mergeCell ref="B5:O6"/>
    <mergeCell ref="K2:O2"/>
    <mergeCell ref="K1:O1"/>
  </mergeCells>
  <phoneticPr fontId="4" type="noConversion"/>
  <pageMargins left="0" right="0" top="0.51181102362204722" bottom="0.5511811023622047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Общая</vt:lpstr>
      <vt:lpstr>Профосмотры несовершеннолетних</vt:lpstr>
      <vt:lpstr>Дети -сироты В ТЖС</vt:lpstr>
      <vt:lpstr>Оставшиеся без попечения</vt:lpstr>
      <vt:lpstr>'Дети -сироты В ТЖС'!Область_печати</vt:lpstr>
      <vt:lpstr>'Оставшиеся без попечения'!Область_печати</vt:lpstr>
      <vt:lpstr>'Профосмотры несовершеннолетних'!Область_печати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2016-12-06T02:55:39Z</cp:lastPrinted>
  <dcterms:created xsi:type="dcterms:W3CDTF">2006-09-16T00:00:00Z</dcterms:created>
  <dcterms:modified xsi:type="dcterms:W3CDTF">2023-08-30T02:44:57Z</dcterms:modified>
</cp:coreProperties>
</file>